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7" yWindow="32767" windowWidth="23040" windowHeight="8568" tabRatio="711" activeTab="0"/>
  </bookViews>
  <sheets>
    <sheet name="formular 2022" sheetId="1" r:id="rId1"/>
    <sheet name="VZOR sportovec" sheetId="2" r:id="rId2"/>
    <sheet name="VZOR klub(sportovec)" sheetId="3" r:id="rId3"/>
    <sheet name="VZOR klub(mládež)" sheetId="4" r:id="rId4"/>
    <sheet name="VZOR klub(MSR)" sheetId="5" r:id="rId5"/>
    <sheet name="VZOR klub(medz.turnaj)" sheetId="6" r:id="rId6"/>
    <sheet name="VZOR sportovec(výjazd)" sheetId="7" r:id="rId7"/>
  </sheets>
  <definedNames>
    <definedName name="_xlnm.Print_Area" localSheetId="0">'formular 2022'!$A$1:$I$63</definedName>
    <definedName name="_xlnm.Print_Area" localSheetId="5">'VZOR klub(medz.turnaj)'!$A$1:$I$63</definedName>
    <definedName name="_xlnm.Print_Area" localSheetId="3">'VZOR klub(mládež)'!$A$1:$I$63</definedName>
    <definedName name="_xlnm.Print_Area" localSheetId="4">'VZOR klub(MSR)'!$A$1:$I$63</definedName>
    <definedName name="_xlnm.Print_Area" localSheetId="2">'VZOR klub(sportovec)'!$A$1:$I$63</definedName>
    <definedName name="_xlnm.Print_Area" localSheetId="1">'VZOR sportovec'!$A$1:$I$63</definedName>
    <definedName name="_xlnm.Print_Area" localSheetId="6">'VZOR sportovec(výjazd)'!$A$1:$I$63</definedName>
  </definedNames>
  <calcPr fullCalcOnLoad="1"/>
</workbook>
</file>

<file path=xl/comments1.xml><?xml version="1.0" encoding="utf-8"?>
<comments xmlns="http://schemas.openxmlformats.org/spreadsheetml/2006/main">
  <authors>
    <author>Branislav Strečanský</author>
    <author>Ivan</author>
  </authors>
  <commentList>
    <comment ref="C11" authorId="0">
      <text>
        <r>
          <rPr>
            <b/>
            <sz val="8"/>
            <rFont val="Tahoma"/>
            <family val="2"/>
          </rPr>
          <t>Číslo originálneho (externého) účtovného dokladu</t>
        </r>
        <r>
          <rPr>
            <sz val="8"/>
            <rFont val="Tahoma"/>
            <family val="2"/>
          </rPr>
          <t xml:space="preserve">
Uveďte variabilný symbol faktúry, alebo číslo pracovnej zmluvy (napr. v prípade pracovného pomeru alebo dohody), alebo číslo výdavkového pokladničného dokladu (napr. v prípade pracovnej cesty). V prípade refundácií uveďte čísla pôvodných refundovaných dokladov. Čísla dokladov uvádzajte presne, aj s pomlčkou, alebo iným znakom.
POZOR:
Číslo externého dokladu nie je číslo interného dokladu vo vašom účtovníctve ani číslo bankového výpisu.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Popis úhrady
</t>
        </r>
        <r>
          <rPr>
            <sz val="8"/>
            <rFont val="Tahoma"/>
            <family val="2"/>
          </rPr>
          <t xml:space="preserve">
Uveďte výstižný popis toho, za čo bola úhrada vykonaná (napr. počet kusov, osôb, dní, názov podujatia, a pod.).
V prípade pracovnej cesty (turnaj, sústredenie a pod.) je potrebné  vypísať konkrétne údaje podľa vzoru na Hárku Vzor.
V prípade odmien vyplácaných pracovníkom na podujatí je potrebné vypísať konkrétne údaje podľa vzoru na Hárku Vzor.
Pokiaľ je to možné, uvádzajte v popise aj množstvo tovaru, služby, prípadne obdobie, ktorého sa to týka.
POZOR:
Zálohové platby za to isté plnenie uvádzajte v riadkoch pod sebou. Ako poslednú uveďte vyúčtovaciu platbu.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Dodávateľ plnenia
</t>
        </r>
        <r>
          <rPr>
            <sz val="8"/>
            <rFont val="Tahoma"/>
            <family val="2"/>
          </rPr>
          <t xml:space="preserve">Dodávateľom plnenia je
- v prípade pracovnej cesty je to účastník pracovnej cesty, resp. vedúci výpravy (meno a priezvisko),
- v prípade vyúčtovania služobného vozidla prijímateľa príspevku je to osoba, ktorá zodpovedá za toto vozidlo (meno a priezvisko),
- v prípade, ak dodávateľom plnenia je živnostník (SZČO), je to obchodné meno živnostníka, to znamená VŽDY meno a priezvisko živnostníka s označením "(SZČO)",  nakoľko ide o obchodné meno a príjem z podnikateľskej činnosti,
- v ostatných prípadoch VŽDY konečný prijímateľ finančných prostriedkov, dodávateľ podľa faktúry/pokladničného bloku, napríklad: Slovenská pošta, Slovak Telekom, Gumon a.s., Lufthansa, Slovak Lines, Autoopravovňa Tibor, Horská chata Malina, Jozef Mak - Kancelárske potreby (je potrebné uviesť plný názov dodávateľa, nie iba jeho skratku).
POZOR: Dodávateľom plnenia nemôže byť nikdy STZ. </t>
        </r>
      </text>
    </comment>
    <comment ref="H11" authorId="0">
      <text>
        <r>
          <rPr>
            <b/>
            <sz val="8"/>
            <rFont val="Tahoma"/>
            <family val="2"/>
          </rPr>
          <t>S</t>
        </r>
        <r>
          <rPr>
            <b/>
            <sz val="10"/>
            <rFont val="Tahoma"/>
            <family val="2"/>
          </rPr>
          <t>kutočne uhradená suma
(uhradená alebo refundovaná z osobitného účtu)</t>
        </r>
        <r>
          <rPr>
            <sz val="8"/>
            <rFont val="Tahoma"/>
            <family val="2"/>
          </rPr>
          <t xml:space="preserve">
Uveďte skutočne uhradenú sumu s presnosťou na dve desatinné miesta. Sumy je potrebné uvádzať presne (ako na faktúre), nielen približne.
</t>
        </r>
      </text>
    </comment>
    <comment ref="G8" authorId="1">
      <text>
        <r>
          <rPr>
            <sz val="9"/>
            <rFont val="Tahoma"/>
            <family val="2"/>
          </rPr>
          <t>Uveďte dodatok alebo poznámku k názvu zmluvy, ak je to potrebné na lepšiu identifikáciu zmluvy.
Napr. názov podujatia ak ide o medzinárodný turnaj.
V prípade Zmluvy o finančnom príspevku pre športovca, ak po podpise Dodatku k zmluve idú finančné prostriedky pre športovca na bank.účet klubu, uveďte na tomto mieste meno športovca a jeho dátum narodenia.</t>
        </r>
      </text>
    </comment>
    <comment ref="H42" authorId="1">
      <text>
        <r>
          <rPr>
            <sz val="9"/>
            <rFont val="Tahoma"/>
            <family val="2"/>
          </rPr>
          <t xml:space="preserve">Nárok na pomernú časť z ročnej výšky príspevku, napr. pri vyúčtovaní za 02-04/2022 je to 1/4 ročnej sumy.
Pri vyúčtovaní podujatia je to celková suma uvedená v zmluve.
</t>
        </r>
      </text>
    </comment>
    <comment ref="H46" authorId="1">
      <text>
        <r>
          <rPr>
            <sz val="9"/>
            <rFont val="Tahoma"/>
            <family val="2"/>
          </rPr>
          <t>Sumár zálohových platieb za príslušné obdobie / zmluvu prijatých od STZ do termínu podania vyúčtovania.</t>
        </r>
      </text>
    </comment>
    <comment ref="A11" authorId="1">
      <text>
        <r>
          <rPr>
            <sz val="8"/>
            <rFont val="Tahoma"/>
            <family val="2"/>
          </rPr>
          <t>Doklady uvedené vo vyúčtovaní zoradte podľa tohto poradia,  poradové číslo uveďte na doklade.</t>
        </r>
      </text>
    </comment>
    <comment ref="D9" authorId="1">
      <text>
        <r>
          <rPr>
            <sz val="9"/>
            <rFont val="Tahoma"/>
            <family val="2"/>
          </rPr>
          <t>Vybrať vekovú kategóriu podujatia z rozbaľovacieho zoznamu (iba v prípade podujatí - majstrovstvá SR a regiónov jednotlivcov a družstiev, medzinárodné turnaje v SR, Detský DCaFC)</t>
        </r>
        <r>
          <rPr>
            <b/>
            <sz val="9"/>
            <rFont val="Tahoma"/>
            <family val="2"/>
          </rPr>
          <t xml:space="preserve">
</t>
        </r>
      </text>
    </comment>
    <comment ref="G9" authorId="1">
      <text>
        <r>
          <rPr>
            <sz val="9"/>
            <rFont val="Tahoma"/>
            <family val="2"/>
          </rPr>
          <t xml:space="preserve">Začiatok a koniec obdobia, za ktoré sa podáva vyúčtovanie. U podujatí uveďte začiatok a koniec trvania podujatia.
</t>
        </r>
      </text>
    </comment>
    <comment ref="H47" authorId="1">
      <text>
        <r>
          <rPr>
            <sz val="9"/>
            <rFont val="Tahoma"/>
            <family val="2"/>
          </rPr>
          <t>Doplatok na úhradu pre klub / hráča. 
Ak je suma v tejto bunke záporná, ide o chýbajúcu sumu dokladov, ktorú je potrebné doplniť vo vyúčtovaní.</t>
        </r>
      </text>
    </comment>
    <comment ref="H41" authorId="1">
      <text>
        <r>
          <rPr>
            <sz val="9"/>
            <rFont val="Tahoma"/>
            <family val="2"/>
          </rPr>
          <t xml:space="preserve">Suma z riadku F vyúčtovania za predchádzajúce obdobie v podľa tejto zmluvy v jednom kalendárnom roku, doklady ku ktorej boli v predchádzajúcom období vyúčtovaní, ale nebola vyplatená, lebo prevyšovala nárok na finančný príspevok za obdobie.
Napr. ak za 02-04/2022 klub vyúčtoval 1200€, ale mal nárok na príspevok len 1000€, môže uviesť v tejto bunke vo vyúčtovaní za 05-07/2022 rozdiel 200€.
Ale ak klub vyúčtoval za obdobie 08-10/2021 sumu 1200€, no mal nárok len na 1000€ (pomernú časť 1/4 z ročnej sumy), do ďalšieho obdobia v nasledujúcej zmluve (11/2021-01/2022) už nie je možné preniesť rozdiel 200€.
</t>
        </r>
      </text>
    </comment>
    <comment ref="H45" authorId="1">
      <text>
        <r>
          <rPr>
            <sz val="9"/>
            <rFont val="Tahoma"/>
            <family val="2"/>
          </rPr>
          <t>Navyše vyúčtovaná suma za príslušné obdobie, ktorú je možné preniesť do nasledujúceho obdobia v rovnakom kalendárnom roku v rámci tejto zmluvy.
Viď aj komentár k bunke H35.</t>
        </r>
      </text>
    </comment>
    <comment ref="H43" authorId="1">
      <text>
        <r>
          <rPr>
            <sz val="9"/>
            <rFont val="Tahoma"/>
            <family val="2"/>
          </rPr>
          <t xml:space="preserve">Rozdiel medzi nárokom na finančný príspevok v predchádzajúcich obdobiach a skutočne uhradenou a vyúčtovanou sumou.
Napr. ak mal klub nárok na príspevok za 02-04/2022 vo výške 1000€ a vyúčtoval iba 900€, uvedie tu nevyplatený rozdiel 100€.
</t>
        </r>
      </text>
    </comment>
    <comment ref="D11" authorId="0">
      <text>
        <r>
          <rPr>
            <b/>
            <sz val="8"/>
            <rFont val="Tahoma"/>
            <family val="2"/>
          </rPr>
          <t>Dátum skutočnej úhrady účtovného dokladu</t>
        </r>
        <r>
          <rPr>
            <sz val="8"/>
            <rFont val="Tahoma"/>
            <family val="2"/>
          </rPr>
          <t xml:space="preserve">
Uveďte dátum, kedy bola platba zrealizovaná bankou (úhrada z bankového účtu), alebo vyplatená v hotovosti (úhrada pokladničného dokladu),
pri refundáciách je to rovnako dátum prevodu z osobitného účtu alebo dátum na pokladničnom doklade.
V prípade, ak ste uhrádzali výdavky zo svojho vlastného/iného účtu a následne  previedli finančné prostriedky z osobitného účtu na vlastný, uvádzate dátum pôvodnej úhrady (z vlastného/iného účtu).
POZOR:
- neuvádzajte dátum zadania príkazu na úhradu,
- neuvádzajte dátum splatnosti/vystavenia/zdaniteľného plnenia faktúry,
- dátum skutočnej úhrady nesmie byť neskorší ako termín použitia.
</t>
        </r>
        <r>
          <rPr>
            <b/>
            <sz val="8"/>
            <rFont val="Tahoma"/>
            <family val="2"/>
          </rPr>
          <t xml:space="preserve">
V</t>
        </r>
        <r>
          <rPr>
            <b/>
            <u val="single"/>
            <sz val="8"/>
            <rFont val="Tahoma"/>
            <family val="2"/>
          </rPr>
          <t xml:space="preserve">o vyúčtovaní je možné uviesť len doklady, </t>
        </r>
        <r>
          <rPr>
            <b/>
            <sz val="8"/>
            <rFont val="Tahoma"/>
            <family val="2"/>
          </rPr>
          <t>ktoré boli fyzicky uhradené po 1.1.2022. (Napr. pokladničné doklady cez ERP - len uhradené po 1.1.2022; došlé faktúry, týkajúce sa mesiacov 11,12/2021, vystavené v období 1.11.2021-31.12.2021, uhradené až po 1.1.2022).</t>
        </r>
      </text>
    </comment>
    <comment ref="B61" authorId="1">
      <text>
        <r>
          <rPr>
            <b/>
            <sz val="9"/>
            <rFont val="Tahoma"/>
            <family val="2"/>
          </rPr>
          <t>Ak formulár vykazuje chyby, opravte chýbajúci údaj uvedený v stĺpci J v príslušnom riadku.</t>
        </r>
        <r>
          <rPr>
            <sz val="9"/>
            <rFont val="Tahoma"/>
            <family val="2"/>
          </rPr>
          <t xml:space="preserve">
</t>
        </r>
      </text>
    </comment>
    <comment ref="F1" authorId="1">
      <text>
        <r>
          <rPr>
            <b/>
            <sz val="9"/>
            <rFont val="Tahoma"/>
            <family val="2"/>
          </rPr>
          <t>Ak formulár vykazuje chyby, opravte chýbajúci údaj uvedený v stĺpci J v príslušnom riadku.</t>
        </r>
      </text>
    </comment>
    <comment ref="J1" authorId="1">
      <text>
        <r>
          <rPr>
            <b/>
            <sz val="9"/>
            <rFont val="Tahoma"/>
            <family val="2"/>
          </rPr>
          <t xml:space="preserve">Kontrola správnosti.
</t>
        </r>
        <r>
          <rPr>
            <sz val="9"/>
            <rFont val="Tahoma"/>
            <family val="2"/>
          </rPr>
          <t xml:space="preserve">Ak niektorý údaj chýba, v tomto stĺpci sa v príslušnom riadku zobrazí názov chýbajúcej položky.
</t>
        </r>
      </text>
    </comment>
    <comment ref="F11" authorId="1">
      <text>
        <r>
          <rPr>
            <sz val="9"/>
            <rFont val="Calibri"/>
            <family val="2"/>
          </rPr>
          <t>Uveďte IČO dodávateľa plnenia (tuzemského alebo zahraničného). Ak IČO nebolo pridelené, uveďte 0 (nulu).</t>
        </r>
      </text>
    </comment>
  </commentList>
</comments>
</file>

<file path=xl/comments2.xml><?xml version="1.0" encoding="utf-8"?>
<comments xmlns="http://schemas.openxmlformats.org/spreadsheetml/2006/main">
  <authors>
    <author>Ivan</author>
    <author>Branislav Strečanský</author>
  </authors>
  <commentList>
    <comment ref="F1" authorId="0">
      <text>
        <r>
          <rPr>
            <b/>
            <sz val="9"/>
            <rFont val="Tahoma"/>
            <family val="2"/>
          </rPr>
          <t>Ak formulár vykazuje chyby, opravte chýbajúci údaj uvedený v stĺpci J v príslušnom riadku.</t>
        </r>
      </text>
    </comment>
    <comment ref="J1" authorId="0">
      <text>
        <r>
          <rPr>
            <b/>
            <sz val="9"/>
            <rFont val="Tahoma"/>
            <family val="2"/>
          </rPr>
          <t xml:space="preserve">Kontrola správnosti.
</t>
        </r>
        <r>
          <rPr>
            <sz val="9"/>
            <rFont val="Tahoma"/>
            <family val="2"/>
          </rPr>
          <t xml:space="preserve">Ak údaj chýba, v tomto stĺpci sa v príslušnom riadku zobrazí názov chýbajúcej položky.
</t>
        </r>
      </text>
    </comment>
    <comment ref="G8" authorId="0">
      <text>
        <r>
          <rPr>
            <sz val="9"/>
            <rFont val="Tahoma"/>
            <family val="2"/>
          </rPr>
          <t>Uveďte dodatok alebo poznámku k názvu zmluvy, ak je to potrebné na lepšiu identifikáciu zmluvy.
Napr. názov podujatia ak ide o medzinárodný turnaj.
V prípade Zmluvy o finančnom príspevku pre športovca, ak po podpise Dodatku k zmluve idú finančné prostriedky pre športovca na bank.účet klubu, uveďte na tomto mieste meno športovca a jeho dátum narodenia.</t>
        </r>
      </text>
    </comment>
    <comment ref="D9" authorId="0">
      <text>
        <r>
          <rPr>
            <sz val="9"/>
            <rFont val="Tahoma"/>
            <family val="2"/>
          </rPr>
          <t>Vybrať vekovú kategóriu podujatia z rozbaľovacieho zoznamu (iba v prípade podujatí - majstrovstvá SR a regiónov jednotlivcov a družstiev, medzinárodné turnaje v SR, Detský DCaFC)</t>
        </r>
        <r>
          <rPr>
            <b/>
            <sz val="9"/>
            <rFont val="Tahoma"/>
            <family val="2"/>
          </rPr>
          <t xml:space="preserve">
</t>
        </r>
      </text>
    </comment>
    <comment ref="G9" authorId="0">
      <text>
        <r>
          <rPr>
            <sz val="9"/>
            <rFont val="Tahoma"/>
            <family val="2"/>
          </rPr>
          <t xml:space="preserve">Začiatok a koniec obdobia, za ktoré sa podáva vyúčtovanie. U podujatí uveďte začiatok a koniec trvania podujatia.
</t>
        </r>
      </text>
    </comment>
    <comment ref="A11" authorId="0">
      <text>
        <r>
          <rPr>
            <sz val="8"/>
            <rFont val="Tahoma"/>
            <family val="2"/>
          </rPr>
          <t>Doklady uvedené vo vyúčtovaní zoradte podľa tohto poradia,  poradové číslo uveďte na doklade.</t>
        </r>
      </text>
    </comment>
    <comment ref="C11" authorId="1">
      <text>
        <r>
          <rPr>
            <b/>
            <sz val="8"/>
            <rFont val="Tahoma"/>
            <family val="2"/>
          </rPr>
          <t>Číslo originálneho (externého) účtovného dokladu</t>
        </r>
        <r>
          <rPr>
            <sz val="8"/>
            <rFont val="Tahoma"/>
            <family val="2"/>
          </rPr>
          <t xml:space="preserve">
Uveďte variabilný symbol faktúry, alebo číslo pracovnej zmluvy (napr. v prípade pracovného pomeru alebo dohody), alebo číslo výdavkového pokladničného dokladu (napr. v prípade pracovnej cesty). V prípade refundácií uveďte čísla pôvodných refundovaných dokladov. Čísla dokladov uvádzajte presne, aj s pomlčkou, alebo iným znakom.
POZOR:
Číslo externého dokladu nie je číslo interného dokladu vo vašom účtovníctve ani číslo bankového výpisu. </t>
        </r>
      </text>
    </comment>
    <comment ref="D11" authorId="1">
      <text>
        <r>
          <rPr>
            <b/>
            <sz val="8"/>
            <rFont val="Tahoma"/>
            <family val="2"/>
          </rPr>
          <t>Dátum skutočnej úhrady účtovného dokladu</t>
        </r>
        <r>
          <rPr>
            <sz val="8"/>
            <rFont val="Tahoma"/>
            <family val="2"/>
          </rPr>
          <t xml:space="preserve">
Uveďte dátum, kedy bola platba zrealizovaná bankou (úhrada z bankového účtu), alebo vyplatená v hotovosti (úhrada pokladničného dokladu),
pri refundáciách je to rovnako dátum prevodu z osobitného účtu alebo dátum na pokladničnom doklade.
V prípade, ak ste uhrádzali výdavky zo svojho vlastného/iného účtu a následne  previedli finančné prostriedky z osobitného účtu na vlastný, uvádzate dátum pôvodnej úhrady (z vlastného/iného účtu).
POZOR:
- neuvádzajte dátum zadania príkazu na úhradu,
- neuvádzajte dátum splatnosti/vystavenia/zdaniteľného plnenia faktúry,
- dátum skutočnej úhrady nesmie byť neskorší ako termín použitia.
</t>
        </r>
        <r>
          <rPr>
            <b/>
            <sz val="8"/>
            <rFont val="Tahoma"/>
            <family val="2"/>
          </rPr>
          <t xml:space="preserve">
V</t>
        </r>
        <r>
          <rPr>
            <b/>
            <u val="single"/>
            <sz val="8"/>
            <rFont val="Tahoma"/>
            <family val="2"/>
          </rPr>
          <t xml:space="preserve">o vyúčtovaní je možné uviesť len doklady, </t>
        </r>
        <r>
          <rPr>
            <b/>
            <sz val="8"/>
            <rFont val="Tahoma"/>
            <family val="2"/>
          </rPr>
          <t>ktoré boli fyzicky uhradené po 1.1.2022. (Napr. pokladničné doklady cez ERP - len uhradené po 1.1.2022; došlé faktúry, týkajúce sa mesiacov 11,12/2021, vystavené v období 1.11.2021-31.12.2021, uhradené až po 1.1.2022).</t>
        </r>
      </text>
    </comment>
    <comment ref="E11" authorId="1">
      <text>
        <r>
          <rPr>
            <b/>
            <sz val="8"/>
            <rFont val="Tahoma"/>
            <family val="2"/>
          </rPr>
          <t xml:space="preserve">Popis úhrady
</t>
        </r>
        <r>
          <rPr>
            <sz val="8"/>
            <rFont val="Tahoma"/>
            <family val="2"/>
          </rPr>
          <t xml:space="preserve">
Uveďte výstižný popis toho, za čo bola úhrada vykonaná (napr. počet kusov, osôb, dní, názov podujatia, a pod.).
V prípade pracovnej cesty (turnaj, sústredenie a pod.) je potrebné  vypísať konkrétne údaje podľa vzoru na Hárku Vzor.
V prípade odmien vyplácaných pracovníkom na podujatí je potrebné vypísať konkrétne údaje podľa vzoru na Hárku Vzor.
Pokiaľ je to možné, uvádzajte v popise aj množstvo tovaru, služby, prípadne obdobie, ktorého sa to týka.
POZOR:
Zálohové platby za to isté plnenie uvádzajte v riadkoch pod sebou. Ako poslednú uveďte vyúčtovaciu platbu.</t>
        </r>
      </text>
    </comment>
    <comment ref="F11" authorId="0">
      <text>
        <r>
          <rPr>
            <sz val="9"/>
            <rFont val="Calibri"/>
            <family val="2"/>
          </rPr>
          <t>Uveďte IČO dodávateľa plnenia (tuzemského alebo zahraničného). Ak IČO nebolo pridelené, uveďte 0 (nulu).</t>
        </r>
      </text>
    </comment>
    <comment ref="G11" authorId="1">
      <text>
        <r>
          <rPr>
            <b/>
            <sz val="8"/>
            <rFont val="Tahoma"/>
            <family val="2"/>
          </rPr>
          <t xml:space="preserve">Dodávateľ plnenia
</t>
        </r>
        <r>
          <rPr>
            <sz val="8"/>
            <rFont val="Tahoma"/>
            <family val="2"/>
          </rPr>
          <t xml:space="preserve">Dodávateľom plnenia je
- v prípade pracovnej cesty je to účastník pracovnej cesty, resp. vedúci výpravy (meno a priezvisko),
- v prípade vyúčtovania služobného vozidla prijímateľa príspevku je to osoba, ktorá zodpovedá za toto vozidlo (meno a priezvisko),
- v prípade, ak dodávateľom plnenia je živnostník (SZČO), je to obchodné meno živnostníka, to znamená VŽDY meno a priezvisko živnostníka s označením "(SZČO)",  nakoľko ide o obchodné meno a príjem z podnikateľskej činnosti,
- v ostatných prípadoch VŽDY konečný prijímateľ finančných prostriedkov, dodávateľ podľa faktúry/pokladničného bloku, napríklad: Slovenská pošta, Slovak Telekom, Gumon a.s., Lufthansa, Slovak Lines, Autoopravovňa Tibor, Horská chata Malina, Jozef Mak - Kancelárske potreby (je potrebné uviesť plný názov dodávateľa, nie iba jeho skratku).
POZOR: Dodávateľom plnenia nemôže byť nikdy STZ. </t>
        </r>
      </text>
    </comment>
    <comment ref="H11" authorId="1">
      <text>
        <r>
          <rPr>
            <b/>
            <sz val="8"/>
            <rFont val="Tahoma"/>
            <family val="2"/>
          </rPr>
          <t>S</t>
        </r>
        <r>
          <rPr>
            <b/>
            <sz val="10"/>
            <rFont val="Tahoma"/>
            <family val="2"/>
          </rPr>
          <t>kutočne uhradená suma
(uhradená alebo refundovaná z osobitného účtu)</t>
        </r>
        <r>
          <rPr>
            <sz val="8"/>
            <rFont val="Tahoma"/>
            <family val="2"/>
          </rPr>
          <t xml:space="preserve">
Uveďte skutočne uhradenú sumu s presnosťou na dve desatinné miesta. Sumy je potrebné uvádzať presne (ako na faktúre), nielen približne.
</t>
        </r>
      </text>
    </comment>
    <comment ref="H41" authorId="0">
      <text>
        <r>
          <rPr>
            <sz val="9"/>
            <rFont val="Tahoma"/>
            <family val="2"/>
          </rPr>
          <t xml:space="preserve">Suma z riadku F vyúčtovania za predchádzajúce obdobie v podľa tejto zmluvy v jednom kalendárnom roku, doklady ku ktorej boli v predchádzajúcom období vyúčtovaní, ale nebola vyplatená, lebo prevyšovala nárok na finančný príspevok za obdobie.
Napr. ak za 02-04/2022 klub vyúčtoval 1200€, ale mal nárok na príspevok len 1000€, môže uviesť v tejto bunke vo vyúčtovaní za 05-07/2022 rozdiel 200€.
Ale ak klub vyúčtoval za obdobie 08-10/2021 sumu 1200€, no mal nárok len na 1000€ (pomernú časť 1/4 z ročnej sumy), do ďalšieho obdobia v nasledujúcej zmluve (11/2021-01/2022) už nie je možné preniesť rozdiel 200€.
</t>
        </r>
      </text>
    </comment>
    <comment ref="H42" authorId="0">
      <text>
        <r>
          <rPr>
            <sz val="9"/>
            <rFont val="Tahoma"/>
            <family val="2"/>
          </rPr>
          <t xml:space="preserve">Nárok na pomernú časť z ročnej výšky príspevku, napr. pri vyúčtovaní za 02-04/2022 je to 1/4 ročnej sumy.
Pri vyúčtovaní podujatia je to celková suma uvedená v zmluve.
</t>
        </r>
      </text>
    </comment>
    <comment ref="H43" authorId="0">
      <text>
        <r>
          <rPr>
            <sz val="9"/>
            <rFont val="Tahoma"/>
            <family val="2"/>
          </rPr>
          <t xml:space="preserve">Rozdiel medzi nárokom na finančný príspevok v predchádzajúcich obdobiach a skutočne uhradenou a vyúčtovanou sumou.
Napr. ak mal klub nárok na príspevok za 02-04/2022 vo výške 1000€ a vyúčtoval iba 900€, uvedie tu nevyplatený rozdiel 100€.
</t>
        </r>
      </text>
    </comment>
    <comment ref="H45" authorId="0">
      <text>
        <r>
          <rPr>
            <sz val="9"/>
            <rFont val="Tahoma"/>
            <family val="2"/>
          </rPr>
          <t>Navyše vyúčtovaná suma za príslušné obdobie, ktorú je možné preniesť do nasledujúceho obdobia v rovnakom kalendárnom roku v rámci tejto zmluvy.
Viď aj komentár k bunke H35.</t>
        </r>
      </text>
    </comment>
    <comment ref="H46" authorId="0">
      <text>
        <r>
          <rPr>
            <sz val="9"/>
            <rFont val="Tahoma"/>
            <family val="2"/>
          </rPr>
          <t>Sumár zálohových platieb za príslušné obdobie / zmluvu prijatých od STZ do termínu podania vyúčtovania.</t>
        </r>
      </text>
    </comment>
    <comment ref="H47" authorId="0">
      <text>
        <r>
          <rPr>
            <sz val="9"/>
            <rFont val="Tahoma"/>
            <family val="2"/>
          </rPr>
          <t>Doplatok na úhradu pre klub / hráča. 
Ak je suma v tejto bunke záporná, ide o chýbajúcu sumu dokladov, ktorú je potrebné doplniť vo vyúčtovaní.</t>
        </r>
      </text>
    </comment>
    <comment ref="B61" authorId="0">
      <text>
        <r>
          <rPr>
            <b/>
            <sz val="9"/>
            <rFont val="Tahoma"/>
            <family val="2"/>
          </rPr>
          <t>Ak formulár vykazuje chyby, opravte chýbajúci údaj uvedený v stĺpci J v príslušnom riadku.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Ivan</author>
    <author>Branislav Strečanský</author>
  </authors>
  <commentList>
    <comment ref="F1" authorId="0">
      <text>
        <r>
          <rPr>
            <b/>
            <sz val="9"/>
            <rFont val="Tahoma"/>
            <family val="2"/>
          </rPr>
          <t>Ak formulár vykazuje chyby, opravte chýbajúci údaj uvedený v stĺpci J v príslušnom riadku.</t>
        </r>
      </text>
    </comment>
    <comment ref="J1" authorId="0">
      <text>
        <r>
          <rPr>
            <b/>
            <sz val="9"/>
            <rFont val="Tahoma"/>
            <family val="2"/>
          </rPr>
          <t xml:space="preserve">Kontrola správnosti.
</t>
        </r>
        <r>
          <rPr>
            <sz val="9"/>
            <rFont val="Tahoma"/>
            <family val="2"/>
          </rPr>
          <t xml:space="preserve">Ak údaj chýba, v tomto stĺpci sa v príslušnom riadku zobrazí názov chýbajúcej položky.
</t>
        </r>
      </text>
    </comment>
    <comment ref="D9" authorId="0">
      <text>
        <r>
          <rPr>
            <sz val="9"/>
            <rFont val="Tahoma"/>
            <family val="2"/>
          </rPr>
          <t>Vybrať vekovú kategóriu podujatia z rozbaľovacieho zoznamu (iba v prípade podujatí - majstrovstvá SR a regiónov jednotlivcov a družstiev, medzinárodné turnaje v SR, Detský DCaFC)</t>
        </r>
        <r>
          <rPr>
            <b/>
            <sz val="9"/>
            <rFont val="Tahoma"/>
            <family val="2"/>
          </rPr>
          <t xml:space="preserve">
</t>
        </r>
      </text>
    </comment>
    <comment ref="G9" authorId="0">
      <text>
        <r>
          <rPr>
            <sz val="9"/>
            <rFont val="Tahoma"/>
            <family val="2"/>
          </rPr>
          <t xml:space="preserve">Začiatok a koniec obdobia, za ktoré sa podáva vyúčtovanie. U podujatí uveďte začiatok a koniec trvania podujatia.
</t>
        </r>
      </text>
    </comment>
    <comment ref="A11" authorId="0">
      <text>
        <r>
          <rPr>
            <sz val="8"/>
            <rFont val="Tahoma"/>
            <family val="2"/>
          </rPr>
          <t>Doklady uvedené vo vyúčtovaní zoradte podľa tohto poradia,  poradové číslo uveďte na doklade.</t>
        </r>
      </text>
    </comment>
    <comment ref="C11" authorId="1">
      <text>
        <r>
          <rPr>
            <b/>
            <sz val="8"/>
            <rFont val="Tahoma"/>
            <family val="2"/>
          </rPr>
          <t>Číslo originálneho (externého) účtovného dokladu</t>
        </r>
        <r>
          <rPr>
            <sz val="8"/>
            <rFont val="Tahoma"/>
            <family val="2"/>
          </rPr>
          <t xml:space="preserve">
Uveďte variabilný symbol faktúry, alebo číslo pracovnej zmluvy (napr. v prípade pracovného pomeru alebo dohody), alebo číslo výdavkového pokladničného dokladu (napr. v prípade pracovnej cesty). V prípade refundácií uveďte čísla pôvodných refundovaných dokladov. Čísla dokladov uvádzajte presne, aj s pomlčkou, alebo iným znakom.
POZOR:
Číslo externého dokladu nie je číslo interného dokladu vo vašom účtovníctve ani číslo bankového výpisu. </t>
        </r>
      </text>
    </comment>
    <comment ref="D11" authorId="1">
      <text>
        <r>
          <rPr>
            <b/>
            <sz val="8"/>
            <rFont val="Tahoma"/>
            <family val="2"/>
          </rPr>
          <t>Dátum skutočnej úhrady účtovného dokladu</t>
        </r>
        <r>
          <rPr>
            <sz val="8"/>
            <rFont val="Tahoma"/>
            <family val="2"/>
          </rPr>
          <t xml:space="preserve">
Uveďte dátum, kedy bola platba zrealizovaná bankou (úhrada z bankového účtu), alebo vyplatená v hotovosti (úhrada pokladničného dokladu),
pri refundáciách je to rovnako dátum prevodu z osobitného účtu alebo dátum na pokladničnom doklade.
V prípade, ak ste uhrádzali výdavky zo svojho vlastného/iného účtu a následne  previedli finančné prostriedky z osobitného účtu na vlastný, uvádzate dátum pôvodnej úhrady (z vlastného/iného účtu).
POZOR:
- neuvádzajte dátum zadania príkazu na úhradu,
- neuvádzajte dátum splatnosti/vystavenia/zdaniteľného plnenia faktúry,
- dátum skutočnej úhrady nesmie byť neskorší ako termín použitia.
</t>
        </r>
        <r>
          <rPr>
            <b/>
            <sz val="8"/>
            <rFont val="Tahoma"/>
            <family val="2"/>
          </rPr>
          <t xml:space="preserve">
V</t>
        </r>
        <r>
          <rPr>
            <b/>
            <u val="single"/>
            <sz val="8"/>
            <rFont val="Tahoma"/>
            <family val="2"/>
          </rPr>
          <t xml:space="preserve">o vyúčtovaní je možné uviesť len doklady, </t>
        </r>
        <r>
          <rPr>
            <b/>
            <sz val="8"/>
            <rFont val="Tahoma"/>
            <family val="2"/>
          </rPr>
          <t>ktoré boli fyzicky uhradené po 1.1.2022. (Napr. pokladničné doklady cez ERP - len uhradené po 1.1.2022; došlé faktúry, týkajúce sa mesiacov 11,12/2021, vystavené v období 1.11.2021-31.12.2021, uhradené až po 1.1.2022).</t>
        </r>
      </text>
    </comment>
    <comment ref="E11" authorId="1">
      <text>
        <r>
          <rPr>
            <b/>
            <sz val="8"/>
            <rFont val="Tahoma"/>
            <family val="2"/>
          </rPr>
          <t xml:space="preserve">Popis úhrady
</t>
        </r>
        <r>
          <rPr>
            <sz val="8"/>
            <rFont val="Tahoma"/>
            <family val="2"/>
          </rPr>
          <t xml:space="preserve">
Uveďte výstižný popis toho, za čo bola úhrada vykonaná (napr. počet kusov, osôb, dní, názov podujatia, a pod.).
V prípade pracovnej cesty (turnaj, sústredenie a pod.) je potrebné  vypísať konkrétne údaje podľa vzoru na Hárku Vzor.
V prípade odmien vyplácaných pracovníkom na podujatí je potrebné vypísať konkrétne údaje podľa vzoru na Hárku Vzor.
Pokiaľ je to možné, uvádzajte v popise aj množstvo tovaru, služby, prípadne obdobie, ktorého sa to týka.
POZOR:
Zálohové platby za to isté plnenie uvádzajte v riadkoch pod sebou. Ako poslednú uveďte vyúčtovaciu platbu.</t>
        </r>
      </text>
    </comment>
    <comment ref="F11" authorId="0">
      <text>
        <r>
          <rPr>
            <sz val="9"/>
            <rFont val="Calibri"/>
            <family val="2"/>
          </rPr>
          <t>Uveďte IČO dodávateľa plnenia (tuzemského alebo zahraničného). Ak IČO nebolo pridelené, uveďte 0 (nulu).</t>
        </r>
      </text>
    </comment>
    <comment ref="G11" authorId="1">
      <text>
        <r>
          <rPr>
            <b/>
            <sz val="8"/>
            <rFont val="Tahoma"/>
            <family val="2"/>
          </rPr>
          <t xml:space="preserve">Dodávateľ plnenia
</t>
        </r>
        <r>
          <rPr>
            <sz val="8"/>
            <rFont val="Tahoma"/>
            <family val="2"/>
          </rPr>
          <t xml:space="preserve">Dodávateľom plnenia je
- v prípade pracovnej cesty je to účastník pracovnej cesty, resp. vedúci výpravy (meno a priezvisko),
- v prípade vyúčtovania služobného vozidla prijímateľa príspevku je to osoba, ktorá zodpovedá za toto vozidlo (meno a priezvisko),
- v prípade, ak dodávateľom plnenia je živnostník (SZČO), je to obchodné meno živnostníka, to znamená VŽDY meno a priezvisko živnostníka s označením "(SZČO)",  nakoľko ide o obchodné meno a príjem z podnikateľskej činnosti,
- v ostatných prípadoch VŽDY konečný prijímateľ finančných prostriedkov, dodávateľ podľa faktúry/pokladničného bloku, napríklad: Slovenská pošta, Slovak Telekom, Gumon a.s., Lufthansa, Slovak Lines, Autoopravovňa Tibor, Horská chata Malina, Jozef Mak - Kancelárske potreby (je potrebné uviesť plný názov dodávateľa, nie iba jeho skratku).
POZOR: Dodávateľom plnenia nemôže byť nikdy STZ. </t>
        </r>
      </text>
    </comment>
    <comment ref="H11" authorId="1">
      <text>
        <r>
          <rPr>
            <b/>
            <sz val="8"/>
            <rFont val="Tahoma"/>
            <family val="2"/>
          </rPr>
          <t>S</t>
        </r>
        <r>
          <rPr>
            <b/>
            <sz val="10"/>
            <rFont val="Tahoma"/>
            <family val="2"/>
          </rPr>
          <t>kutočne uhradená suma
(uhradená alebo refundovaná z osobitného účtu)</t>
        </r>
        <r>
          <rPr>
            <sz val="8"/>
            <rFont val="Tahoma"/>
            <family val="2"/>
          </rPr>
          <t xml:space="preserve">
Uveďte skutočne uhradenú sumu s presnosťou na dve desatinné miesta. Sumy je potrebné uvádzať presne (ako na faktúre), nielen približne.
</t>
        </r>
      </text>
    </comment>
    <comment ref="H41" authorId="0">
      <text>
        <r>
          <rPr>
            <sz val="9"/>
            <rFont val="Tahoma"/>
            <family val="2"/>
          </rPr>
          <t xml:space="preserve">Suma z riadku F vyúčtovania za predchádzajúce obdobie v podľa tejto zmluvy v jednom kalendárnom roku, doklady ku ktorej boli v predchádzajúcom období vyúčtovaní, ale nebola vyplatená, lebo prevyšovala nárok na finančný príspevok za obdobie.
Napr. ak za 02-04/2022 klub vyúčtoval 1200€, ale mal nárok na príspevok len 1000€, môže uviesť v tejto bunke vo vyúčtovaní za 05-07/2022 rozdiel 200€.
Ale ak klub vyúčtoval za obdobie 08-10/2021 sumu 1200€, no mal nárok len na 1000€ (pomernú časť 1/4 z ročnej sumy), do ďalšieho obdobia v nasledujúcej zmluve (11/2021-01/2022) už nie je možné preniesť rozdiel 200€.
</t>
        </r>
      </text>
    </comment>
    <comment ref="H42" authorId="0">
      <text>
        <r>
          <rPr>
            <sz val="9"/>
            <rFont val="Tahoma"/>
            <family val="2"/>
          </rPr>
          <t xml:space="preserve">Nárok na pomernú časť z ročnej výšky príspevku, napr. pri vyúčtovaní za 02-04/2022 je to 1/4 ročnej sumy.
Pri vyúčtovaní podujatia je to celková suma uvedená v zmluve.
</t>
        </r>
      </text>
    </comment>
    <comment ref="H43" authorId="0">
      <text>
        <r>
          <rPr>
            <sz val="9"/>
            <rFont val="Tahoma"/>
            <family val="2"/>
          </rPr>
          <t xml:space="preserve">Rozdiel medzi nárokom na finančný príspevok v predchádzajúcich obdobiach a skutočne uhradenou a vyúčtovanou sumou.
Napr. ak mal klub nárok na príspevok za 02-04/2022 vo výške 1000€ a vyúčtoval iba 900€, uvedie tu nevyplatený rozdiel 100€.
</t>
        </r>
      </text>
    </comment>
    <comment ref="H45" authorId="0">
      <text>
        <r>
          <rPr>
            <sz val="9"/>
            <rFont val="Tahoma"/>
            <family val="2"/>
          </rPr>
          <t>Navyše vyúčtovaná suma za príslušné obdobie, ktorú je možné preniesť do nasledujúceho obdobia v rovnakom kalendárnom roku v rámci tejto zmluvy.
Viď aj komentár k bunke H35.</t>
        </r>
      </text>
    </comment>
    <comment ref="H46" authorId="0">
      <text>
        <r>
          <rPr>
            <sz val="9"/>
            <rFont val="Tahoma"/>
            <family val="2"/>
          </rPr>
          <t>Sumár zálohových platieb za príslušné obdobie / zmluvu prijatých od STZ do termínu podania vyúčtovania.</t>
        </r>
      </text>
    </comment>
    <comment ref="H47" authorId="0">
      <text>
        <r>
          <rPr>
            <sz val="9"/>
            <rFont val="Tahoma"/>
            <family val="2"/>
          </rPr>
          <t>Doplatok na úhradu pre klub / hráča. 
Ak je suma v tejto bunke záporná, ide o chýbajúcu sumu dokladov, ktorú je potrebné doplniť vo vyúčtovaní.</t>
        </r>
      </text>
    </comment>
    <comment ref="B61" authorId="0">
      <text>
        <r>
          <rPr>
            <b/>
            <sz val="9"/>
            <rFont val="Tahoma"/>
            <family val="2"/>
          </rPr>
          <t>Ak formulár vykazuje chyby, opravte chýbajúci údaj uvedený v stĺpci J v príslušnom riadku.</t>
        </r>
        <r>
          <rPr>
            <sz val="9"/>
            <rFont val="Tahoma"/>
            <family val="2"/>
          </rPr>
          <t xml:space="preserve">
</t>
        </r>
      </text>
    </comment>
    <comment ref="G8" authorId="0">
      <text>
        <r>
          <rPr>
            <sz val="9"/>
            <rFont val="Tahoma"/>
            <family val="2"/>
          </rPr>
          <t>Uveďte dodatok alebo poznámku k názvu zmluvy, ak je to potrebné na lepšiu identifikáciu zmluvy.
Napr. názov podujatia ak ide o medzinárodný turnaj.
V prípade Zmluvy o finančnom príspevku pre športovca, ak po podpise Dodatku k zmluve idú finančné prostriedky pre športovca na bank.účet klubu, uveďte na tomto mieste meno športovca a jeho dátum narodenia.</t>
        </r>
      </text>
    </comment>
  </commentList>
</comments>
</file>

<file path=xl/comments4.xml><?xml version="1.0" encoding="utf-8"?>
<comments xmlns="http://schemas.openxmlformats.org/spreadsheetml/2006/main">
  <authors>
    <author>Ivan</author>
    <author>Branislav Strečanský</author>
  </authors>
  <commentList>
    <comment ref="F1" authorId="0">
      <text>
        <r>
          <rPr>
            <b/>
            <sz val="9"/>
            <rFont val="Tahoma"/>
            <family val="2"/>
          </rPr>
          <t>Ak formulár vykazuje chyby, opravte chýbajúci údaj uvedený v stĺpci J v príslušnom riadku.</t>
        </r>
      </text>
    </comment>
    <comment ref="J1" authorId="0">
      <text>
        <r>
          <rPr>
            <b/>
            <sz val="9"/>
            <rFont val="Tahoma"/>
            <family val="2"/>
          </rPr>
          <t xml:space="preserve">Kontrola správnosti.
</t>
        </r>
        <r>
          <rPr>
            <sz val="9"/>
            <rFont val="Tahoma"/>
            <family val="2"/>
          </rPr>
          <t xml:space="preserve">Ak niektorý údaj chýba, v tomto stĺpci sa v príslušnom riadku zobrazí názov chýbajúcej položky.
</t>
        </r>
      </text>
    </comment>
    <comment ref="G8" authorId="0">
      <text>
        <r>
          <rPr>
            <sz val="9"/>
            <rFont val="Tahoma"/>
            <family val="2"/>
          </rPr>
          <t>Uveďte dodatok alebo poznámku k názvu zmluvy, ak je to potrebné na lepšiu identifikáciu zmluvy.
Napr. názov podujatia ak ide o medzinárodný turnaj.
V prípade Zmluvy o finančnom príspevku pre športovca, ak po podpise Dodatku k zmluve idú finančné prostriedky pre športovca na bank.účet klubu, uveďte na tomto mieste meno športovca a jeho dátum narodenia.</t>
        </r>
      </text>
    </comment>
    <comment ref="D9" authorId="0">
      <text>
        <r>
          <rPr>
            <sz val="9"/>
            <rFont val="Tahoma"/>
            <family val="2"/>
          </rPr>
          <t>Vybrať vekovú kategóriu podujatia z rozbaľovacieho zoznamu (iba v prípade podujatí - majstrovstvá SR a regiónov jednotlivcov a družstiev, medzinárodné turnaje v SR, Detský DCaFC)</t>
        </r>
        <r>
          <rPr>
            <b/>
            <sz val="9"/>
            <rFont val="Tahoma"/>
            <family val="2"/>
          </rPr>
          <t xml:space="preserve">
</t>
        </r>
      </text>
    </comment>
    <comment ref="G9" authorId="0">
      <text>
        <r>
          <rPr>
            <sz val="9"/>
            <rFont val="Tahoma"/>
            <family val="2"/>
          </rPr>
          <t xml:space="preserve">Začiatok a koniec obdobia, za ktoré sa podáva vyúčtovanie. U podujatí uveďte začiatok a koniec trvania podujatia.
</t>
        </r>
      </text>
    </comment>
    <comment ref="A11" authorId="0">
      <text>
        <r>
          <rPr>
            <sz val="8"/>
            <rFont val="Tahoma"/>
            <family val="2"/>
          </rPr>
          <t>Doklady uvedené vo vyúčtovaní zoradte podľa tohto poradia,  poradové číslo uveďte na doklade.</t>
        </r>
      </text>
    </comment>
    <comment ref="C11" authorId="1">
      <text>
        <r>
          <rPr>
            <b/>
            <sz val="8"/>
            <rFont val="Tahoma"/>
            <family val="2"/>
          </rPr>
          <t>Číslo originálneho (externého) účtovného dokladu</t>
        </r>
        <r>
          <rPr>
            <sz val="8"/>
            <rFont val="Tahoma"/>
            <family val="2"/>
          </rPr>
          <t xml:space="preserve">
Uveďte variabilný symbol faktúry, alebo číslo pracovnej zmluvy (napr. v prípade pracovného pomeru alebo dohody), alebo číslo výdavkového pokladničného dokladu (napr. v prípade pracovnej cesty). V prípade refundácií uveďte čísla pôvodných refundovaných dokladov. Čísla dokladov uvádzajte presne, aj s pomlčkou, alebo iným znakom.
POZOR:
Číslo externého dokladu nie je číslo interného dokladu vo vašom účtovníctve ani číslo bankového výpisu. </t>
        </r>
      </text>
    </comment>
    <comment ref="D11" authorId="1">
      <text>
        <r>
          <rPr>
            <b/>
            <sz val="8"/>
            <rFont val="Tahoma"/>
            <family val="2"/>
          </rPr>
          <t>Dátum skutočnej úhrady účtovného dokladu</t>
        </r>
        <r>
          <rPr>
            <sz val="8"/>
            <rFont val="Tahoma"/>
            <family val="2"/>
          </rPr>
          <t xml:space="preserve">
Uveďte dátum, kedy bola platba zrealizovaná bankou (úhrada z bankového účtu), alebo vyplatená v hotovosti (úhrada pokladničného dokladu),
pri refundáciách je to rovnako dátum prevodu z osobitného účtu alebo dátum na pokladničnom doklade.
V prípade, ak ste uhrádzali výdavky zo svojho vlastného/iného účtu a následne  previedli finančné prostriedky z osobitného účtu na vlastný, uvádzate dátum pôvodnej úhrady (z vlastného/iného účtu).
POZOR:
- neuvádzajte dátum zadania príkazu na úhradu,
- neuvádzajte dátum splatnosti/vystavenia/zdaniteľného plnenia faktúry,
- dátum skutočnej úhrady nesmie byť neskorší ako termín použitia.
</t>
        </r>
        <r>
          <rPr>
            <b/>
            <sz val="8"/>
            <rFont val="Tahoma"/>
            <family val="2"/>
          </rPr>
          <t xml:space="preserve">
V</t>
        </r>
        <r>
          <rPr>
            <b/>
            <u val="single"/>
            <sz val="8"/>
            <rFont val="Tahoma"/>
            <family val="2"/>
          </rPr>
          <t xml:space="preserve">o vyúčtovaní je možné uviesť len doklady, </t>
        </r>
        <r>
          <rPr>
            <b/>
            <sz val="8"/>
            <rFont val="Tahoma"/>
            <family val="2"/>
          </rPr>
          <t>ktoré boli fyzicky uhradené po 1.1.2022. (Napr. pokladničné doklady cez ERP - len uhradené po 1.1.2022; došlé faktúry, týkajúce sa mesiacov 11,12/2021, vystavené v období 1.11.2021-31.12.2021, uhradené až po 1.1.2022).</t>
        </r>
      </text>
    </comment>
    <comment ref="E11" authorId="1">
      <text>
        <r>
          <rPr>
            <b/>
            <sz val="8"/>
            <rFont val="Tahoma"/>
            <family val="2"/>
          </rPr>
          <t xml:space="preserve">Popis úhrady
</t>
        </r>
        <r>
          <rPr>
            <sz val="8"/>
            <rFont val="Tahoma"/>
            <family val="2"/>
          </rPr>
          <t xml:space="preserve">
Uveďte výstižný popis toho, za čo bola úhrada vykonaná (napr. počet kusov, osôb, dní, názov podujatia, a pod.).
V prípade pracovnej cesty (turnaj, sústredenie a pod.) je potrebné  vypísať konkrétne údaje podľa vzoru na Hárku Vzor.
V prípade odmien vyplácaných pracovníkom na podujatí je potrebné vypísať konkrétne údaje podľa vzoru na Hárku Vzor.
Pokiaľ je to možné, uvádzajte v popise aj množstvo tovaru, služby, prípadne obdobie, ktorého sa to týka.
POZOR:
Zálohové platby za to isté plnenie uvádzajte v riadkoch pod sebou. Ako poslednú uveďte vyúčtovaciu platbu.</t>
        </r>
      </text>
    </comment>
    <comment ref="F11" authorId="0">
      <text>
        <r>
          <rPr>
            <sz val="9"/>
            <rFont val="Calibri"/>
            <family val="2"/>
          </rPr>
          <t>Uveďte IČO dodávateľa plnenia (tuzemského alebo zahraničného). Ak IČO nebolo pridelené, uveďte 0 (nulu).</t>
        </r>
      </text>
    </comment>
    <comment ref="G11" authorId="1">
      <text>
        <r>
          <rPr>
            <b/>
            <sz val="8"/>
            <rFont val="Tahoma"/>
            <family val="2"/>
          </rPr>
          <t xml:space="preserve">Dodávateľ plnenia
</t>
        </r>
        <r>
          <rPr>
            <sz val="8"/>
            <rFont val="Tahoma"/>
            <family val="2"/>
          </rPr>
          <t xml:space="preserve">Dodávateľom plnenia je
- v prípade pracovnej cesty je to účastník pracovnej cesty, resp. vedúci výpravy (meno a priezvisko),
- v prípade vyúčtovania služobného vozidla prijímateľa príspevku je to osoba, ktorá zodpovedá za toto vozidlo (meno a priezvisko),
- v prípade, ak dodávateľom plnenia je živnostník (SZČO), je to obchodné meno živnostníka, to znamená VŽDY meno a priezvisko živnostníka s označením "(SZČO)",  nakoľko ide o obchodné meno a príjem z podnikateľskej činnosti,
- v ostatných prípadoch VŽDY konečný prijímateľ finančných prostriedkov, dodávateľ podľa faktúry/pokladničného bloku, napríklad: Slovenská pošta, Slovak Telekom, Gumon a.s., Lufthansa, Slovak Lines, Autoopravovňa Tibor, Horská chata Malina, Jozef Mak - Kancelárske potreby (je potrebné uviesť plný názov dodávateľa, nie iba jeho skratku).
POZOR: Dodávateľom plnenia nemôže byť nikdy STZ. </t>
        </r>
      </text>
    </comment>
    <comment ref="H11" authorId="1">
      <text>
        <r>
          <rPr>
            <b/>
            <sz val="8"/>
            <rFont val="Tahoma"/>
            <family val="2"/>
          </rPr>
          <t>S</t>
        </r>
        <r>
          <rPr>
            <b/>
            <sz val="10"/>
            <rFont val="Tahoma"/>
            <family val="2"/>
          </rPr>
          <t>kutočne uhradená suma
(uhradená alebo refundovaná z osobitného účtu)</t>
        </r>
        <r>
          <rPr>
            <sz val="8"/>
            <rFont val="Tahoma"/>
            <family val="2"/>
          </rPr>
          <t xml:space="preserve">
Uveďte skutočne uhradenú sumu s presnosťou na dve desatinné miesta. Sumy je potrebné uvádzať presne (ako na faktúre), nielen približne.
</t>
        </r>
      </text>
    </comment>
    <comment ref="H41" authorId="0">
      <text>
        <r>
          <rPr>
            <sz val="9"/>
            <rFont val="Tahoma"/>
            <family val="2"/>
          </rPr>
          <t xml:space="preserve">Suma z riadku F vyúčtovania za predchádzajúce obdobie v podľa tejto zmluvy v jednom kalendárnom roku, doklady ku ktorej boli v predchádzajúcom období vyúčtovaní, ale nebola vyplatená, lebo prevyšovala nárok na finančný príspevok za obdobie.
Napr. ak za 02-04/2022 klub vyúčtoval 1200€, ale mal nárok na príspevok len 1000€, môže uviesť v tejto bunke vo vyúčtovaní za 05-07/2022 rozdiel 200€.
Ale ak klub vyúčtoval za obdobie 08-10/2021 sumu 1200€, no mal nárok len na 1000€ (pomernú časť 1/4 z ročnej sumy), do ďalšieho obdobia v nasledujúcej zmluve (11/2021-01/2022) už nie je možné preniesť rozdiel 200€.
</t>
        </r>
      </text>
    </comment>
    <comment ref="H42" authorId="0">
      <text>
        <r>
          <rPr>
            <sz val="9"/>
            <rFont val="Tahoma"/>
            <family val="2"/>
          </rPr>
          <t xml:space="preserve">Nárok na pomernú časť z ročnej výšky príspevku, napr. pri vyúčtovaní za 02-04/2022 je to 1/4 ročnej sumy.
Pri vyúčtovaní podujatia je to celková suma uvedená v zmluve.
</t>
        </r>
      </text>
    </comment>
    <comment ref="H43" authorId="0">
      <text>
        <r>
          <rPr>
            <sz val="9"/>
            <rFont val="Tahoma"/>
            <family val="2"/>
          </rPr>
          <t xml:space="preserve">Rozdiel medzi nárokom na finančný príspevok v predchádzajúcich obdobiach a skutočne uhradenou a vyúčtovanou sumou.
Napr. ak mal klub nárok na príspevok za 02-04/2022 vo výške 1000€ a vyúčtoval iba 900€, uvedie tu nevyplatený rozdiel 100€.
</t>
        </r>
      </text>
    </comment>
    <comment ref="H45" authorId="0">
      <text>
        <r>
          <rPr>
            <sz val="9"/>
            <rFont val="Tahoma"/>
            <family val="2"/>
          </rPr>
          <t>Navyše vyúčtovaná suma za príslušné obdobie, ktorú je možné preniesť do nasledujúceho obdobia v rovnakom kalendárnom roku v rámci tejto zmluvy.
Viď aj komentár k bunke H35.</t>
        </r>
      </text>
    </comment>
    <comment ref="H46" authorId="0">
      <text>
        <r>
          <rPr>
            <sz val="9"/>
            <rFont val="Tahoma"/>
            <family val="2"/>
          </rPr>
          <t>Sumár zálohových platieb za príslušné obdobie / zmluvu prijatých od STZ do termínu podania vyúčtovania.</t>
        </r>
      </text>
    </comment>
    <comment ref="H47" authorId="0">
      <text>
        <r>
          <rPr>
            <sz val="9"/>
            <rFont val="Tahoma"/>
            <family val="2"/>
          </rPr>
          <t>Doplatok na úhradu pre klub / hráča. 
Ak je suma v tejto bunke záporná, ide o chýbajúcu sumu dokladov, ktorú je potrebné doplniť vo vyúčtovaní.</t>
        </r>
      </text>
    </comment>
    <comment ref="B61" authorId="0">
      <text>
        <r>
          <rPr>
            <b/>
            <sz val="9"/>
            <rFont val="Tahoma"/>
            <family val="2"/>
          </rPr>
          <t>Ak formulár vykazuje chyby, opravte chýbajúci údaj uvedený v stĺpci J v príslušnom riadku.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Ivan</author>
    <author>Branislav Strečanský</author>
  </authors>
  <commentList>
    <comment ref="F1" authorId="0">
      <text>
        <r>
          <rPr>
            <b/>
            <sz val="9"/>
            <rFont val="Tahoma"/>
            <family val="2"/>
          </rPr>
          <t>Ak formulár vykazuje chyby, opravte chýbajúci údaj uvedený v stĺpci J v príslušnom riadku.</t>
        </r>
      </text>
    </comment>
    <comment ref="J1" authorId="0">
      <text>
        <r>
          <rPr>
            <b/>
            <sz val="9"/>
            <rFont val="Tahoma"/>
            <family val="2"/>
          </rPr>
          <t xml:space="preserve">Kontrola správnosti.
</t>
        </r>
        <r>
          <rPr>
            <sz val="9"/>
            <rFont val="Tahoma"/>
            <family val="2"/>
          </rPr>
          <t xml:space="preserve">Ak niektorý údaj chýba, v tomto stĺpci sa v príslušnom riadku zobrazí názov chýbajúcej položky.
</t>
        </r>
      </text>
    </comment>
    <comment ref="G8" authorId="0">
      <text>
        <r>
          <rPr>
            <sz val="9"/>
            <rFont val="Tahoma"/>
            <family val="2"/>
          </rPr>
          <t>Uveďte dodatok alebo poznámku k názvu zmluvy, ak je to potrebné na lepšiu identifikáciu zmluvy.
Napr. názov podujatia ak ide o medzinárodný turnaj.
V prípade Zmluvy o finančnom príspevku pre športovca, ak po podpise Dodatku k zmluve idú finančné prostriedky pre športovca na bank.účet klubu, uveďte na tomto mieste meno športovca a jeho dátum narodenia.</t>
        </r>
      </text>
    </comment>
    <comment ref="D9" authorId="0">
      <text>
        <r>
          <rPr>
            <sz val="9"/>
            <rFont val="Tahoma"/>
            <family val="2"/>
          </rPr>
          <t>Vybrať vekovú kategóriu podujatia z rozbaľovacieho zoznamu (iba v prípade podujatí - majstrovstvá SR a regiónov jednotlivcov a družstiev, medzinárodné turnaje v SR, Detský DCaFC)</t>
        </r>
        <r>
          <rPr>
            <b/>
            <sz val="9"/>
            <rFont val="Tahoma"/>
            <family val="2"/>
          </rPr>
          <t xml:space="preserve">
</t>
        </r>
      </text>
    </comment>
    <comment ref="G9" authorId="0">
      <text>
        <r>
          <rPr>
            <sz val="9"/>
            <rFont val="Tahoma"/>
            <family val="2"/>
          </rPr>
          <t xml:space="preserve">Začiatok a koniec obdobia, za ktoré sa podáva vyúčtovanie. U podujatí uveďte začiatok a koniec trvania podujatia.
</t>
        </r>
      </text>
    </comment>
    <comment ref="A11" authorId="0">
      <text>
        <r>
          <rPr>
            <sz val="8"/>
            <rFont val="Tahoma"/>
            <family val="2"/>
          </rPr>
          <t>Doklady uvedené vo vyúčtovaní zoradte podľa tohto poradia,  poradové číslo uveďte na doklade.</t>
        </r>
      </text>
    </comment>
    <comment ref="C11" authorId="1">
      <text>
        <r>
          <rPr>
            <b/>
            <sz val="8"/>
            <rFont val="Tahoma"/>
            <family val="2"/>
          </rPr>
          <t>Číslo originálneho (externého) účtovného dokladu</t>
        </r>
        <r>
          <rPr>
            <sz val="8"/>
            <rFont val="Tahoma"/>
            <family val="2"/>
          </rPr>
          <t xml:space="preserve">
Uveďte variabilný symbol faktúry, alebo číslo pracovnej zmluvy (napr. v prípade pracovného pomeru alebo dohody), alebo číslo výdavkového pokladničného dokladu (napr. v prípade pracovnej cesty). V prípade refundácií uveďte čísla pôvodných refundovaných dokladov. Čísla dokladov uvádzajte presne, aj s pomlčkou, alebo iným znakom.
POZOR:
Číslo externého dokladu nie je číslo interného dokladu vo vašom účtovníctve ani číslo bankového výpisu. </t>
        </r>
      </text>
    </comment>
    <comment ref="D11" authorId="1">
      <text>
        <r>
          <rPr>
            <b/>
            <sz val="8"/>
            <rFont val="Tahoma"/>
            <family val="2"/>
          </rPr>
          <t>Dátum skutočnej úhrady účtovného dokladu</t>
        </r>
        <r>
          <rPr>
            <sz val="8"/>
            <rFont val="Tahoma"/>
            <family val="2"/>
          </rPr>
          <t xml:space="preserve">
Uveďte dátum, kedy bola platba zrealizovaná bankou (úhrada z bankového účtu), alebo vyplatená v hotovosti (úhrada pokladničného dokladu),
pri refundáciách je to rovnako dátum prevodu z osobitného účtu alebo dátum na pokladničnom doklade.
V prípade, ak ste uhrádzali výdavky zo svojho vlastného/iného účtu a následne  previedli finančné prostriedky z osobitného účtu na vlastný, uvádzate dátum pôvodnej úhrady (z vlastného/iného účtu).
POZOR:
- neuvádzajte dátum zadania príkazu na úhradu,
- neuvádzajte dátum splatnosti/vystavenia/zdaniteľného plnenia faktúry,
- dátum skutočnej úhrady nesmie byť neskorší ako termín použitia.
</t>
        </r>
        <r>
          <rPr>
            <b/>
            <sz val="8"/>
            <rFont val="Tahoma"/>
            <family val="2"/>
          </rPr>
          <t xml:space="preserve">
V</t>
        </r>
        <r>
          <rPr>
            <b/>
            <u val="single"/>
            <sz val="8"/>
            <rFont val="Tahoma"/>
            <family val="2"/>
          </rPr>
          <t xml:space="preserve">o vyúčtovaní je možné uviesť len doklady, </t>
        </r>
        <r>
          <rPr>
            <b/>
            <sz val="8"/>
            <rFont val="Tahoma"/>
            <family val="2"/>
          </rPr>
          <t>ktoré boli fyzicky uhradené po 1.1.2022. (Napr. pokladničné doklady cez ERP - len uhradené po 1.1.2022; došlé faktúry, týkajúce sa mesiacov 11,12/2021, vystavené v období 1.11.2021-31.12.2021, uhradené až po 1.1.2022).</t>
        </r>
      </text>
    </comment>
    <comment ref="E11" authorId="1">
      <text>
        <r>
          <rPr>
            <b/>
            <sz val="8"/>
            <rFont val="Tahoma"/>
            <family val="2"/>
          </rPr>
          <t xml:space="preserve">Popis úhrady
</t>
        </r>
        <r>
          <rPr>
            <sz val="8"/>
            <rFont val="Tahoma"/>
            <family val="2"/>
          </rPr>
          <t xml:space="preserve">
Uveďte výstižný popis toho, za čo bola úhrada vykonaná (napr. počet kusov, osôb, dní, názov podujatia, a pod.).
V prípade pracovnej cesty (turnaj, sústredenie a pod.) je potrebné  vypísať konkrétne údaje podľa vzoru na Hárku Vzor.
V prípade odmien vyplácaných pracovníkom na podujatí je potrebné vypísať konkrétne údaje podľa vzoru na Hárku Vzor.
Pokiaľ je to možné, uvádzajte v popise aj množstvo tovaru, služby, prípadne obdobie, ktorého sa to týka.
POZOR:
Zálohové platby za to isté plnenie uvádzajte v riadkoch pod sebou. Ako poslednú uveďte vyúčtovaciu platbu.</t>
        </r>
      </text>
    </comment>
    <comment ref="F11" authorId="0">
      <text>
        <r>
          <rPr>
            <sz val="9"/>
            <rFont val="Calibri"/>
            <family val="2"/>
          </rPr>
          <t>Uveďte IČO dodávateľa plnenia (tuzemského alebo zahraničného). Ak IČO nebolo pridelené, uveďte 0 (nulu).</t>
        </r>
      </text>
    </comment>
    <comment ref="G11" authorId="1">
      <text>
        <r>
          <rPr>
            <b/>
            <sz val="8"/>
            <rFont val="Tahoma"/>
            <family val="2"/>
          </rPr>
          <t xml:space="preserve">Dodávateľ plnenia
</t>
        </r>
        <r>
          <rPr>
            <sz val="8"/>
            <rFont val="Tahoma"/>
            <family val="2"/>
          </rPr>
          <t xml:space="preserve">Dodávateľom plnenia je
- v prípade pracovnej cesty je to účastník pracovnej cesty, resp. vedúci výpravy (meno a priezvisko),
- v prípade vyúčtovania služobného vozidla prijímateľa príspevku je to osoba, ktorá zodpovedá za toto vozidlo (meno a priezvisko),
- v prípade, ak dodávateľom plnenia je živnostník (SZČO), je to obchodné meno živnostníka, to znamená VŽDY meno a priezvisko živnostníka s označením "(SZČO)",  nakoľko ide o obchodné meno a príjem z podnikateľskej činnosti,
- v ostatných prípadoch VŽDY konečný prijímateľ finančných prostriedkov, dodávateľ podľa faktúry/pokladničného bloku, napríklad: Slovenská pošta, Slovak Telekom, Gumon a.s., Lufthansa, Slovak Lines, Autoopravovňa Tibor, Horská chata Malina, Jozef Mak - Kancelárske potreby (je potrebné uviesť plný názov dodávateľa, nie iba jeho skratku).
POZOR: Dodávateľom plnenia nemôže byť nikdy STZ. </t>
        </r>
      </text>
    </comment>
    <comment ref="H11" authorId="1">
      <text>
        <r>
          <rPr>
            <b/>
            <sz val="8"/>
            <rFont val="Tahoma"/>
            <family val="2"/>
          </rPr>
          <t>S</t>
        </r>
        <r>
          <rPr>
            <b/>
            <sz val="10"/>
            <rFont val="Tahoma"/>
            <family val="2"/>
          </rPr>
          <t>kutočne uhradená suma
(uhradená alebo refundovaná z osobitného účtu)</t>
        </r>
        <r>
          <rPr>
            <sz val="8"/>
            <rFont val="Tahoma"/>
            <family val="2"/>
          </rPr>
          <t xml:space="preserve">
Uveďte skutočne uhradenú sumu s presnosťou na dve desatinné miesta. Sumy je potrebné uvádzať presne (ako na faktúre), nielen približne.
</t>
        </r>
      </text>
    </comment>
    <comment ref="H41" authorId="0">
      <text>
        <r>
          <rPr>
            <sz val="9"/>
            <rFont val="Tahoma"/>
            <family val="2"/>
          </rPr>
          <t xml:space="preserve">Suma z riadku F vyúčtovania za predchádzajúce obdobie v podľa tejto zmluvy v jednom kalendárnom roku, doklady ku ktorej boli v predchádzajúcom období vyúčtovaní, ale nebola vyplatená, lebo prevyšovala nárok na finančný príspevok za obdobie.
Napr. ak za 02-04/2022 klub vyúčtoval 1200€, ale mal nárok na príspevok len 1000€, môže uviesť v tejto bunke vo vyúčtovaní za 05-07/2022 rozdiel 200€.
Ale ak klub vyúčtoval za obdobie 08-10/2021 sumu 1200€, no mal nárok len na 1000€ (pomernú časť 1/4 z ročnej sumy), do ďalšieho obdobia v nasledujúcej zmluve (11/2021-01/2022) už nie je možné preniesť rozdiel 200€.
</t>
        </r>
      </text>
    </comment>
    <comment ref="H42" authorId="0">
      <text>
        <r>
          <rPr>
            <sz val="9"/>
            <rFont val="Tahoma"/>
            <family val="2"/>
          </rPr>
          <t xml:space="preserve">Nárok na pomernú časť z ročnej výšky príspevku, napr. pri vyúčtovaní za 02-04/2022 je to 1/4 ročnej sumy.
Pri vyúčtovaní podujatia je to celková suma uvedená v zmluve.
</t>
        </r>
      </text>
    </comment>
    <comment ref="H43" authorId="0">
      <text>
        <r>
          <rPr>
            <sz val="9"/>
            <rFont val="Tahoma"/>
            <family val="2"/>
          </rPr>
          <t xml:space="preserve">Rozdiel medzi nárokom na finančný príspevok v predchádzajúcich obdobiach a skutočne uhradenou a vyúčtovanou sumou.
Napr. ak mal klub nárok na príspevok za 02-04/2022 vo výške 1000€ a vyúčtoval iba 900€, uvedie tu nevyplatený rozdiel 100€.
</t>
        </r>
      </text>
    </comment>
    <comment ref="H45" authorId="0">
      <text>
        <r>
          <rPr>
            <sz val="9"/>
            <rFont val="Tahoma"/>
            <family val="2"/>
          </rPr>
          <t>Navyše vyúčtovaná suma za príslušné obdobie, ktorú je možné preniesť do nasledujúceho obdobia v rovnakom kalendárnom roku v rámci tejto zmluvy.
Viď aj komentár k bunke H35.</t>
        </r>
      </text>
    </comment>
    <comment ref="H46" authorId="0">
      <text>
        <r>
          <rPr>
            <sz val="9"/>
            <rFont val="Tahoma"/>
            <family val="2"/>
          </rPr>
          <t>Sumár zálohových platieb za príslušné obdobie / zmluvu prijatých od STZ do termínu podania vyúčtovania.</t>
        </r>
      </text>
    </comment>
    <comment ref="H47" authorId="0">
      <text>
        <r>
          <rPr>
            <sz val="9"/>
            <rFont val="Tahoma"/>
            <family val="2"/>
          </rPr>
          <t>Doplatok na úhradu pre klub / hráča. 
Ak je suma v tejto bunke záporná, ide o chýbajúcu sumu dokladov, ktorú je potrebné doplniť vo vyúčtovaní.</t>
        </r>
      </text>
    </comment>
    <comment ref="B61" authorId="0">
      <text>
        <r>
          <rPr>
            <b/>
            <sz val="9"/>
            <rFont val="Tahoma"/>
            <family val="2"/>
          </rPr>
          <t>Ak formulár vykazuje chyby, opravte chýbajúci údaj uvedený v stĺpci J v príslušnom riadku.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Ivan</author>
    <author>Branislav Strečanský</author>
  </authors>
  <commentList>
    <comment ref="F1" authorId="0">
      <text>
        <r>
          <rPr>
            <b/>
            <sz val="9"/>
            <rFont val="Tahoma"/>
            <family val="2"/>
          </rPr>
          <t>Ak formulár vykazuje chyby, opravte chýbajúci údaj uvedený v stĺpci J v príslušnom riadku.</t>
        </r>
      </text>
    </comment>
    <comment ref="J1" authorId="0">
      <text>
        <r>
          <rPr>
            <b/>
            <sz val="9"/>
            <rFont val="Tahoma"/>
            <family val="2"/>
          </rPr>
          <t xml:space="preserve">Kontrola správnosti.
</t>
        </r>
        <r>
          <rPr>
            <sz val="9"/>
            <rFont val="Tahoma"/>
            <family val="2"/>
          </rPr>
          <t xml:space="preserve">Ak niektorý údaj chýba, v tomto stĺpci sa v príslušnom riadku zobrazí názov chýbajúcej položky.
</t>
        </r>
      </text>
    </comment>
    <comment ref="G8" authorId="0">
      <text>
        <r>
          <rPr>
            <sz val="9"/>
            <rFont val="Tahoma"/>
            <family val="2"/>
          </rPr>
          <t>Uveďte dodatok alebo poznámku k názvu zmluvy, ak je to potrebné na lepšiu identifikáciu zmluvy.
Napr. názov podujatia ak ide o medzinárodný turnaj.
V prípade Zmluvy o finančnom príspevku pre športovca, ak po podpise Dodatku k zmluve idú finančné prostriedky pre športovca na bank.účet klubu, uveďte na tomto mieste meno športovca a jeho dátum narodenia.</t>
        </r>
      </text>
    </comment>
    <comment ref="D9" authorId="0">
      <text>
        <r>
          <rPr>
            <sz val="9"/>
            <rFont val="Tahoma"/>
            <family val="2"/>
          </rPr>
          <t>Vybrať vekovú kategóriu podujatia z rozbaľovacieho zoznamu (iba v prípade podujatí - majstrovstvá SR a regiónov jednotlivcov a družstiev, medzinárodné turnaje v SR, Detský DCaFC)</t>
        </r>
        <r>
          <rPr>
            <b/>
            <sz val="9"/>
            <rFont val="Tahoma"/>
            <family val="2"/>
          </rPr>
          <t xml:space="preserve">
</t>
        </r>
      </text>
    </comment>
    <comment ref="G9" authorId="0">
      <text>
        <r>
          <rPr>
            <sz val="9"/>
            <rFont val="Tahoma"/>
            <family val="2"/>
          </rPr>
          <t xml:space="preserve">Začiatok a koniec obdobia, za ktoré sa podáva vyúčtovanie. U podujatí uveďte začiatok a koniec trvania podujatia.
</t>
        </r>
      </text>
    </comment>
    <comment ref="A11" authorId="0">
      <text>
        <r>
          <rPr>
            <sz val="8"/>
            <rFont val="Tahoma"/>
            <family val="2"/>
          </rPr>
          <t>Doklady uvedené vo vyúčtovaní zoradte podľa tohto poradia,  poradové číslo uveďte na doklade.</t>
        </r>
      </text>
    </comment>
    <comment ref="C11" authorId="1">
      <text>
        <r>
          <rPr>
            <b/>
            <sz val="8"/>
            <rFont val="Tahoma"/>
            <family val="2"/>
          </rPr>
          <t>Číslo originálneho (externého) účtovného dokladu</t>
        </r>
        <r>
          <rPr>
            <sz val="8"/>
            <rFont val="Tahoma"/>
            <family val="2"/>
          </rPr>
          <t xml:space="preserve">
Uveďte variabilný symbol faktúry, alebo číslo pracovnej zmluvy (napr. v prípade pracovného pomeru alebo dohody), alebo číslo výdavkového pokladničného dokladu (napr. v prípade pracovnej cesty). V prípade refundácií uveďte čísla pôvodných refundovaných dokladov. Čísla dokladov uvádzajte presne, aj s pomlčkou, alebo iným znakom.
POZOR:
Číslo externého dokladu nie je číslo interného dokladu vo vašom účtovníctve ani číslo bankového výpisu. </t>
        </r>
      </text>
    </comment>
    <comment ref="D11" authorId="1">
      <text>
        <r>
          <rPr>
            <b/>
            <sz val="8"/>
            <rFont val="Tahoma"/>
            <family val="2"/>
          </rPr>
          <t>Dátum skutočnej úhrady účtovného dokladu</t>
        </r>
        <r>
          <rPr>
            <sz val="8"/>
            <rFont val="Tahoma"/>
            <family val="2"/>
          </rPr>
          <t xml:space="preserve">
Uveďte dátum, kedy bola platba zrealizovaná bankou (úhrada z bankového účtu), alebo vyplatená v hotovosti (úhrada pokladničného dokladu),
pri refundáciách je to rovnako dátum prevodu z osobitného účtu alebo dátum na pokladničnom doklade.
V prípade, ak ste uhrádzali výdavky zo svojho vlastného/iného účtu a následne  previedli finančné prostriedky z osobitného účtu na vlastný, uvádzate dátum pôvodnej úhrady (z vlastného/iného účtu).
POZOR:
- neuvádzajte dátum zadania príkazu na úhradu,
- neuvádzajte dátum splatnosti/vystavenia/zdaniteľného plnenia faktúry,
- dátum skutočnej úhrady nesmie byť neskorší ako termín použitia.
</t>
        </r>
        <r>
          <rPr>
            <b/>
            <sz val="8"/>
            <rFont val="Tahoma"/>
            <family val="2"/>
          </rPr>
          <t xml:space="preserve">
V</t>
        </r>
        <r>
          <rPr>
            <b/>
            <u val="single"/>
            <sz val="8"/>
            <rFont val="Tahoma"/>
            <family val="2"/>
          </rPr>
          <t xml:space="preserve">o vyúčtovaní je možné uviesť len doklady, </t>
        </r>
        <r>
          <rPr>
            <b/>
            <sz val="8"/>
            <rFont val="Tahoma"/>
            <family val="2"/>
          </rPr>
          <t>ktoré boli fyzicky uhradené po 1.1.2022. (Napr. pokladničné doklady cez ERP - len uhradené po 1.1.2022; došlé faktúry, týkajúce sa mesiacov 11,12/2021, vystavené v období 1.11.2021-31.12.2021, uhradené až po 1.1.2022).</t>
        </r>
      </text>
    </comment>
    <comment ref="E11" authorId="1">
      <text>
        <r>
          <rPr>
            <b/>
            <sz val="8"/>
            <rFont val="Tahoma"/>
            <family val="2"/>
          </rPr>
          <t xml:space="preserve">Popis úhrady
</t>
        </r>
        <r>
          <rPr>
            <sz val="8"/>
            <rFont val="Tahoma"/>
            <family val="2"/>
          </rPr>
          <t xml:space="preserve">
Uveďte výstižný popis toho, za čo bola úhrada vykonaná (napr. počet kusov, osôb, dní, názov podujatia, a pod.).
V prípade pracovnej cesty (turnaj, sústredenie a pod.) je potrebné  vypísať konkrétne údaje podľa vzoru na Hárku Vzor.
V prípade odmien vyplácaných pracovníkom na podujatí je potrebné vypísať konkrétne údaje podľa vzoru na Hárku Vzor.
Pokiaľ je to možné, uvádzajte v popise aj množstvo tovaru, služby, prípadne obdobie, ktorého sa to týka.
POZOR:
Zálohové platby za to isté plnenie uvádzajte v riadkoch pod sebou. Ako poslednú uveďte vyúčtovaciu platbu.</t>
        </r>
      </text>
    </comment>
    <comment ref="F11" authorId="0">
      <text>
        <r>
          <rPr>
            <sz val="9"/>
            <rFont val="Calibri"/>
            <family val="2"/>
          </rPr>
          <t>Uveďte IČO dodávateľa plnenia (tuzemského alebo zahraničného). Ak IČO nebolo pridelené, uveďte 0 (nulu).</t>
        </r>
      </text>
    </comment>
    <comment ref="G11" authorId="1">
      <text>
        <r>
          <rPr>
            <b/>
            <sz val="8"/>
            <rFont val="Tahoma"/>
            <family val="2"/>
          </rPr>
          <t xml:space="preserve">Dodávateľ plnenia
</t>
        </r>
        <r>
          <rPr>
            <sz val="8"/>
            <rFont val="Tahoma"/>
            <family val="2"/>
          </rPr>
          <t xml:space="preserve">Dodávateľom plnenia je
- v prípade pracovnej cesty je to účastník pracovnej cesty, resp. vedúci výpravy (meno a priezvisko),
- v prípade vyúčtovania služobného vozidla prijímateľa príspevku je to osoba, ktorá zodpovedá za toto vozidlo (meno a priezvisko),
- v prípade, ak dodávateľom plnenia je živnostník (SZČO), je to obchodné meno živnostníka, to znamená VŽDY meno a priezvisko živnostníka s označením "(SZČO)",  nakoľko ide o obchodné meno a príjem z podnikateľskej činnosti,
- v ostatných prípadoch VŽDY konečný prijímateľ finančných prostriedkov, dodávateľ podľa faktúry/pokladničného bloku, napríklad: Slovenská pošta, Slovak Telekom, Gumon a.s., Lufthansa, Slovak Lines, Autoopravovňa Tibor, Horská chata Malina, Jozef Mak - Kancelárske potreby (je potrebné uviesť plný názov dodávateľa, nie iba jeho skratku).
POZOR: Dodávateľom plnenia nemôže byť nikdy STZ. </t>
        </r>
      </text>
    </comment>
    <comment ref="H11" authorId="1">
      <text>
        <r>
          <rPr>
            <b/>
            <sz val="8"/>
            <rFont val="Tahoma"/>
            <family val="2"/>
          </rPr>
          <t>S</t>
        </r>
        <r>
          <rPr>
            <b/>
            <sz val="10"/>
            <rFont val="Tahoma"/>
            <family val="2"/>
          </rPr>
          <t>kutočne uhradená suma
(uhradená alebo refundovaná z osobitného účtu)</t>
        </r>
        <r>
          <rPr>
            <sz val="8"/>
            <rFont val="Tahoma"/>
            <family val="2"/>
          </rPr>
          <t xml:space="preserve">
Uveďte skutočne uhradenú sumu s presnosťou na dve desatinné miesta. Sumy je potrebné uvádzať presne (ako na faktúre), nielen približne.
</t>
        </r>
      </text>
    </comment>
    <comment ref="H41" authorId="0">
      <text>
        <r>
          <rPr>
            <sz val="9"/>
            <rFont val="Tahoma"/>
            <family val="2"/>
          </rPr>
          <t xml:space="preserve">Suma z riadku F vyúčtovania za predchádzajúce obdobie v podľa tejto zmluvy v jednom kalendárnom roku, doklady ku ktorej boli v predchádzajúcom období vyúčtovaní, ale nebola vyplatená, lebo prevyšovala nárok na finančný príspevok za obdobie.
Napr. ak za 02-04/2022 klub vyúčtoval 1200€, ale mal nárok na príspevok len 1000€, môže uviesť v tejto bunke vo vyúčtovaní za 05-07/2022 rozdiel 200€.
Ale ak klub vyúčtoval za obdobie 08-10/2021 sumu 1200€, no mal nárok len na 1000€ (pomernú časť 1/4 z ročnej sumy), do ďalšieho obdobia v nasledujúcej zmluve (11/2021-01/2022) už nie je možné preniesť rozdiel 200€.
</t>
        </r>
      </text>
    </comment>
    <comment ref="H42" authorId="0">
      <text>
        <r>
          <rPr>
            <sz val="9"/>
            <rFont val="Tahoma"/>
            <family val="2"/>
          </rPr>
          <t xml:space="preserve">Nárok na pomernú časť z ročnej výšky príspevku, napr. pri vyúčtovaní za 02-04/2022 je to 1/4 ročnej sumy.
Pri vyúčtovaní podujatia je to celková suma uvedená v zmluve.
</t>
        </r>
      </text>
    </comment>
    <comment ref="H43" authorId="0">
      <text>
        <r>
          <rPr>
            <sz val="9"/>
            <rFont val="Tahoma"/>
            <family val="2"/>
          </rPr>
          <t xml:space="preserve">Rozdiel medzi nárokom na finančný príspevok v predchádzajúcich obdobiach a skutočne uhradenou a vyúčtovanou sumou.
Napr. ak mal klub nárok na príspevok za 02-04/2022 vo výške 1000€ a vyúčtoval iba 900€, uvedie tu nevyplatený rozdiel 100€.
</t>
        </r>
      </text>
    </comment>
    <comment ref="H45" authorId="0">
      <text>
        <r>
          <rPr>
            <sz val="9"/>
            <rFont val="Tahoma"/>
            <family val="2"/>
          </rPr>
          <t>Navyše vyúčtovaná suma za príslušné obdobie, ktorú je možné preniesť do nasledujúceho obdobia v rovnakom kalendárnom roku v rámci tejto zmluvy.
Viď aj komentár k bunke H35.</t>
        </r>
      </text>
    </comment>
    <comment ref="H46" authorId="0">
      <text>
        <r>
          <rPr>
            <sz val="9"/>
            <rFont val="Tahoma"/>
            <family val="2"/>
          </rPr>
          <t>Sumár zálohových platieb za príslušné obdobie / zmluvu prijatých od STZ do termínu podania vyúčtovania.</t>
        </r>
      </text>
    </comment>
    <comment ref="H47" authorId="0">
      <text>
        <r>
          <rPr>
            <sz val="9"/>
            <rFont val="Tahoma"/>
            <family val="2"/>
          </rPr>
          <t>Doplatok na úhradu pre klub / hráča. 
Ak je suma v tejto bunke záporná, ide o chýbajúcu sumu dokladov, ktorú je potrebné doplniť vo vyúčtovaní.</t>
        </r>
      </text>
    </comment>
    <comment ref="B61" authorId="0">
      <text>
        <r>
          <rPr>
            <b/>
            <sz val="9"/>
            <rFont val="Tahoma"/>
            <family val="2"/>
          </rPr>
          <t>Ak formulár vykazuje chyby, opravte chýbajúci údaj uvedený v stĺpci J v príslušnom riadku.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Ivan</author>
    <author>Branislav Strečanský</author>
  </authors>
  <commentList>
    <comment ref="F1" authorId="0">
      <text>
        <r>
          <rPr>
            <b/>
            <sz val="9"/>
            <rFont val="Tahoma"/>
            <family val="2"/>
          </rPr>
          <t>Ak formulár vykazuje chyby, opravte chýbajúci údaj uvedený v stĺpci J v príslušnom riadku.</t>
        </r>
      </text>
    </comment>
    <comment ref="J1" authorId="0">
      <text>
        <r>
          <rPr>
            <b/>
            <sz val="9"/>
            <rFont val="Tahoma"/>
            <family val="2"/>
          </rPr>
          <t xml:space="preserve">Kontrola správnosti.
</t>
        </r>
        <r>
          <rPr>
            <sz val="9"/>
            <rFont val="Tahoma"/>
            <family val="2"/>
          </rPr>
          <t xml:space="preserve">Ak údaj chýba, v tomto stĺpci sa v príslušnom riadku zobrazí názov chýbajúcej položky.
</t>
        </r>
      </text>
    </comment>
    <comment ref="D9" authorId="0">
      <text>
        <r>
          <rPr>
            <sz val="9"/>
            <rFont val="Tahoma"/>
            <family val="2"/>
          </rPr>
          <t>Vybrať vekovú kategóriu podujatia z rozbaľovacieho zoznamu (iba v prípade podujatí - majstrovstvá SR a regiónov jednotlivcov a družstiev, medzinárodné turnaje v SR, Detský DCaFC)</t>
        </r>
        <r>
          <rPr>
            <b/>
            <sz val="9"/>
            <rFont val="Tahoma"/>
            <family val="2"/>
          </rPr>
          <t xml:space="preserve">
</t>
        </r>
      </text>
    </comment>
    <comment ref="G9" authorId="0">
      <text>
        <r>
          <rPr>
            <sz val="9"/>
            <rFont val="Tahoma"/>
            <family val="2"/>
          </rPr>
          <t xml:space="preserve">Začiatok a koniec obdobia, za ktoré sa podáva vyúčtovanie. U podujatí uveďte začiatok a koniec trvania podujatia.
</t>
        </r>
      </text>
    </comment>
    <comment ref="A11" authorId="0">
      <text>
        <r>
          <rPr>
            <sz val="8"/>
            <rFont val="Tahoma"/>
            <family val="2"/>
          </rPr>
          <t>Doklady uvedené vo vyúčtovaní zoradte podľa tohto poradia,  poradové číslo uveďte na doklade.</t>
        </r>
      </text>
    </comment>
    <comment ref="C11" authorId="1">
      <text>
        <r>
          <rPr>
            <b/>
            <sz val="8"/>
            <rFont val="Tahoma"/>
            <family val="2"/>
          </rPr>
          <t>Číslo originálneho (externého) účtovného dokladu</t>
        </r>
        <r>
          <rPr>
            <sz val="8"/>
            <rFont val="Tahoma"/>
            <family val="2"/>
          </rPr>
          <t xml:space="preserve">
Uveďte variabilný symbol faktúry, alebo číslo pracovnej zmluvy (napr. v prípade pracovného pomeru alebo dohody), alebo číslo výdavkového pokladničného dokladu (napr. v prípade pracovnej cesty). V prípade refundácií uveďte čísla pôvodných refundovaných dokladov. Čísla dokladov uvádzajte presne, aj s pomlčkou, alebo iným znakom.
POZOR:
Číslo externého dokladu nie je číslo interného dokladu vo vašom účtovníctve ani číslo bankového výpisu. </t>
        </r>
      </text>
    </comment>
    <comment ref="D11" authorId="1">
      <text>
        <r>
          <rPr>
            <b/>
            <sz val="8"/>
            <rFont val="Tahoma"/>
            <family val="2"/>
          </rPr>
          <t>Dátum skutočnej úhrady účtovného dokladu</t>
        </r>
        <r>
          <rPr>
            <sz val="8"/>
            <rFont val="Tahoma"/>
            <family val="2"/>
          </rPr>
          <t xml:space="preserve">
Uveďte dátum, kedy bola platba zrealizovaná bankou (úhrada z bankového účtu), alebo vyplatená v hotovosti (úhrada pokladničného dokladu),
pri refundáciách je to rovnako dátum prevodu z osobitného účtu alebo dátum na pokladničnom doklade.
V prípade, ak ste uhrádzali výdavky zo svojho vlastného/iného účtu a následne  previedli finančné prostriedky z osobitného účtu na vlastný, uvádzate dátum pôvodnej úhrady (z vlastného/iného účtu).
POZOR:
- neuvádzajte dátum zadania príkazu na úhradu,
- neuvádzajte dátum splatnosti/vystavenia/zdaniteľného plnenia faktúry,
- dátum skutočnej úhrady nesmie byť neskorší ako termín použitia.
</t>
        </r>
        <r>
          <rPr>
            <b/>
            <sz val="8"/>
            <rFont val="Tahoma"/>
            <family val="2"/>
          </rPr>
          <t xml:space="preserve">
V</t>
        </r>
        <r>
          <rPr>
            <b/>
            <u val="single"/>
            <sz val="8"/>
            <rFont val="Tahoma"/>
            <family val="2"/>
          </rPr>
          <t xml:space="preserve">o vyúčtovaní je možné uviesť len doklady, </t>
        </r>
        <r>
          <rPr>
            <b/>
            <sz val="8"/>
            <rFont val="Tahoma"/>
            <family val="2"/>
          </rPr>
          <t>ktoré boli fyzicky uhradené po 1.1.2022. (Napr. pokladničné doklady cez ERP - len uhradené po 1.1.2022; došlé faktúry, týkajúce sa mesiacov 11,12/2021, vystavené v období 1.11.2021-31.12.2021, uhradené až po 1.1.2022).</t>
        </r>
      </text>
    </comment>
    <comment ref="E11" authorId="1">
      <text>
        <r>
          <rPr>
            <b/>
            <sz val="8"/>
            <rFont val="Tahoma"/>
            <family val="2"/>
          </rPr>
          <t xml:space="preserve">Popis úhrady
</t>
        </r>
        <r>
          <rPr>
            <sz val="8"/>
            <rFont val="Tahoma"/>
            <family val="2"/>
          </rPr>
          <t xml:space="preserve">
Uveďte výstižný popis toho, za čo bola úhrada vykonaná (napr. počet kusov, osôb, dní, názov podujatia, a pod.).
V prípade pracovnej cesty (turnaj, sústredenie a pod.) je potrebné  vypísať konkrétne údaje podľa vzoru na Hárku Vzor.
V prípade odmien vyplácaných pracovníkom na podujatí je potrebné vypísať konkrétne údaje podľa vzoru na Hárku Vzor.
Pokiaľ je to možné, uvádzajte v popise aj množstvo tovaru, služby, prípadne obdobie, ktorého sa to týka.
POZOR:
Zálohové platby za to isté plnenie uvádzajte v riadkoch pod sebou. Ako poslednú uveďte vyúčtovaciu platbu.</t>
        </r>
      </text>
    </comment>
    <comment ref="F11" authorId="0">
      <text>
        <r>
          <rPr>
            <sz val="9"/>
            <rFont val="Calibri"/>
            <family val="2"/>
          </rPr>
          <t>Uveďte IČO dodávateľa plnenia (tuzemského alebo zahraničného). Ak IČO nebolo pridelené, uveďte 0 (nulu).</t>
        </r>
      </text>
    </comment>
    <comment ref="G11" authorId="1">
      <text>
        <r>
          <rPr>
            <b/>
            <sz val="8"/>
            <rFont val="Tahoma"/>
            <family val="2"/>
          </rPr>
          <t xml:space="preserve">Dodávateľ plnenia
</t>
        </r>
        <r>
          <rPr>
            <sz val="8"/>
            <rFont val="Tahoma"/>
            <family val="2"/>
          </rPr>
          <t xml:space="preserve">Dodávateľom plnenia je
- v prípade pracovnej cesty je to účastník pracovnej cesty, resp. vedúci výpravy (meno a priezvisko),
- v prípade vyúčtovania služobného vozidla prijímateľa príspevku je to osoba, ktorá zodpovedá za toto vozidlo (meno a priezvisko),
- v prípade, ak dodávateľom plnenia je živnostník (SZČO), je to obchodné meno živnostníka, to znamená VŽDY meno a priezvisko živnostníka s označením "(SZČO)",  nakoľko ide o obchodné meno a príjem z podnikateľskej činnosti,
- v ostatných prípadoch VŽDY konečný prijímateľ finančných prostriedkov, dodávateľ podľa faktúry/pokladničného bloku, napríklad: Slovenská pošta, Slovak Telekom, Gumon a.s., Lufthansa, Slovak Lines, Autoopravovňa Tibor, Horská chata Malina, Jozef Mak - Kancelárske potreby (je potrebné uviesť plný názov dodávateľa, nie iba jeho skratku).
POZOR: Dodávateľom plnenia nemôže byť nikdy STZ. </t>
        </r>
      </text>
    </comment>
    <comment ref="H11" authorId="1">
      <text>
        <r>
          <rPr>
            <b/>
            <sz val="8"/>
            <rFont val="Tahoma"/>
            <family val="2"/>
          </rPr>
          <t>S</t>
        </r>
        <r>
          <rPr>
            <b/>
            <sz val="10"/>
            <rFont val="Tahoma"/>
            <family val="2"/>
          </rPr>
          <t>kutočne uhradená suma
(uhradená alebo refundovaná z osobitného účtu)</t>
        </r>
        <r>
          <rPr>
            <sz val="8"/>
            <rFont val="Tahoma"/>
            <family val="2"/>
          </rPr>
          <t xml:space="preserve">
Uveďte skutočne uhradenú sumu s presnosťou na dve desatinné miesta. Sumy je potrebné uvádzať presne (ako na faktúre), nielen približne.
</t>
        </r>
      </text>
    </comment>
    <comment ref="H41" authorId="0">
      <text>
        <r>
          <rPr>
            <sz val="9"/>
            <rFont val="Tahoma"/>
            <family val="2"/>
          </rPr>
          <t xml:space="preserve">Suma z riadku F vyúčtovania za predchádzajúce obdobie v podľa tejto zmluvy v jednom kalendárnom roku, doklady ku ktorej boli v predchádzajúcom období vyúčtovaní, ale nebola vyplatená, lebo prevyšovala nárok na finančný príspevok za obdobie.
Napr. ak za 02-04/2022 klub vyúčtoval 1200€, ale mal nárok na príspevok len 1000€, môže uviesť v tejto bunke vo vyúčtovaní za 05-07/2022 rozdiel 200€.
Ale ak klub vyúčtoval za obdobie 08-10/2021 sumu 1200€, no mal nárok len na 1000€ (pomernú časť 1/4 z ročnej sumy), do ďalšieho obdobia v nasledujúcej zmluve (11/2021-01/2022) už nie je možné preniesť rozdiel 200€.
</t>
        </r>
      </text>
    </comment>
    <comment ref="H42" authorId="0">
      <text>
        <r>
          <rPr>
            <sz val="9"/>
            <rFont val="Tahoma"/>
            <family val="2"/>
          </rPr>
          <t xml:space="preserve">Nárok na pomernú časť z ročnej výšky príspevku, napr. pri vyúčtovaní za 02-04/2022 je to 1/4 ročnej sumy.
Pri vyúčtovaní podujatia je to celková suma uvedená v zmluve.
</t>
        </r>
      </text>
    </comment>
    <comment ref="H43" authorId="0">
      <text>
        <r>
          <rPr>
            <sz val="9"/>
            <rFont val="Tahoma"/>
            <family val="2"/>
          </rPr>
          <t xml:space="preserve">Rozdiel medzi nárokom na finančný príspevok v predchádzajúcich obdobiach a skutočne uhradenou a vyúčtovanou sumou.
Napr. ak mal klub nárok na príspevok za 02-04/2022 vo výške 1000€ a vyúčtoval iba 900€, uvedie tu nevyplatený rozdiel 100€.
</t>
        </r>
      </text>
    </comment>
    <comment ref="H45" authorId="0">
      <text>
        <r>
          <rPr>
            <sz val="9"/>
            <rFont val="Tahoma"/>
            <family val="2"/>
          </rPr>
          <t>Navyše vyúčtovaná suma za príslušné obdobie, ktorú je možné preniesť do nasledujúceho obdobia v rovnakom kalendárnom roku v rámci tejto zmluvy.
Viď aj komentár k bunke H35.</t>
        </r>
      </text>
    </comment>
    <comment ref="H46" authorId="0">
      <text>
        <r>
          <rPr>
            <sz val="9"/>
            <rFont val="Tahoma"/>
            <family val="2"/>
          </rPr>
          <t>Sumár zálohových platieb za príslušné obdobie / zmluvu prijatých od STZ do termínu podania vyúčtovania.</t>
        </r>
      </text>
    </comment>
    <comment ref="H47" authorId="0">
      <text>
        <r>
          <rPr>
            <sz val="9"/>
            <rFont val="Tahoma"/>
            <family val="2"/>
          </rPr>
          <t>Doplatok na úhradu pre klub / hráča. 
Ak je suma v tejto bunke záporná, ide o chýbajúcu sumu dokladov, ktorú je potrebné doplniť vo vyúčtovaní.</t>
        </r>
      </text>
    </comment>
    <comment ref="B61" authorId="0">
      <text>
        <r>
          <rPr>
            <b/>
            <sz val="9"/>
            <rFont val="Tahoma"/>
            <family val="2"/>
          </rPr>
          <t>Ak formulár vykazuje chyby, opravte chýbajúci údaj uvedený v stĺpci J v príslušnom riadku.</t>
        </r>
        <r>
          <rPr>
            <sz val="9"/>
            <rFont val="Tahoma"/>
            <family val="2"/>
          </rPr>
          <t xml:space="preserve">
</t>
        </r>
      </text>
    </comment>
    <comment ref="G8" authorId="0">
      <text>
        <r>
          <rPr>
            <sz val="9"/>
            <rFont val="Tahoma"/>
            <family val="2"/>
          </rPr>
          <t>Uveďte dodatok alebo poznámku k názvu zmluvy, ak je to potrebné na lepšiu identifikáciu zmluvy.
Napr. názov podujatia ak ide o medzinárodný turnaj.
V prípade Zmluvy o finančnom príspevku pre športovca, ak po podpise Dodatku k zmluve idú finančné prostriedky pre športovca na bank.účet klubu, uveďte na tomto mieste meno a dátum narodenia športovca.</t>
        </r>
      </text>
    </comment>
  </commentList>
</comments>
</file>

<file path=xl/sharedStrings.xml><?xml version="1.0" encoding="utf-8"?>
<sst xmlns="http://schemas.openxmlformats.org/spreadsheetml/2006/main" count="969" uniqueCount="209">
  <si>
    <t>A</t>
  </si>
  <si>
    <t>Vypracoval:</t>
  </si>
  <si>
    <t>Dňa:</t>
  </si>
  <si>
    <t>za STZ schválil</t>
  </si>
  <si>
    <t>B</t>
  </si>
  <si>
    <t>C</t>
  </si>
  <si>
    <t>D</t>
  </si>
  <si>
    <t>E</t>
  </si>
  <si>
    <t>Číslo externého (originálneho)
účtovného dokladu</t>
  </si>
  <si>
    <t>Dátum skutočnej úhrady účtovného dokladu</t>
  </si>
  <si>
    <t>Dodávateľ plnenia</t>
  </si>
  <si>
    <t>Adresa :</t>
  </si>
  <si>
    <t>Nárok na finančný príspevok za uvedené obdobie od STZ</t>
  </si>
  <si>
    <t>Prijaté zálohové platby</t>
  </si>
  <si>
    <t>Suma k úhrade</t>
  </si>
  <si>
    <t>V prípade potreby vložte ďalšie riadky</t>
  </si>
  <si>
    <t>Zmluva o finančnom príspevku na šport mládeže</t>
  </si>
  <si>
    <t>Zmluva o finančnom príspevku pre športovca</t>
  </si>
  <si>
    <t>Zmluva o vzájomnej spolupráci - MSR družstiev</t>
  </si>
  <si>
    <t>Zmluva o vzájomnej spolupráci - MSR jednotlivcov</t>
  </si>
  <si>
    <t>Zmluva o vzájomnej spolupráci - regionálne MSR letné</t>
  </si>
  <si>
    <t>Zmluva o vzájomnej spolupráci - regionálne MSR halové</t>
  </si>
  <si>
    <t>Zmluva o vzájomnej spolupráci - príspevok na činnosť RTZ</t>
  </si>
  <si>
    <t>Zmluva o vzájomnej spolupráci - medzinárodné turnaje</t>
  </si>
  <si>
    <r>
      <t xml:space="preserve">Kategória  </t>
    </r>
    <r>
      <rPr>
        <sz val="6"/>
        <rFont val="Calibri"/>
        <family val="2"/>
      </rPr>
      <t>(iba v prípade podujatia) :</t>
    </r>
  </si>
  <si>
    <t>Zoznam kategórií</t>
  </si>
  <si>
    <t>mladší žiaci</t>
  </si>
  <si>
    <t>mladšie žiačky</t>
  </si>
  <si>
    <t>mladší žiaci a žiačky</t>
  </si>
  <si>
    <t>starší žiaci</t>
  </si>
  <si>
    <t>staršie žiačky</t>
  </si>
  <si>
    <t>starší žiaci a žiačky</t>
  </si>
  <si>
    <t>dorastenci</t>
  </si>
  <si>
    <t>dorastenky</t>
  </si>
  <si>
    <t>dorast</t>
  </si>
  <si>
    <t>muži</t>
  </si>
  <si>
    <t>ženy</t>
  </si>
  <si>
    <t>dospelí</t>
  </si>
  <si>
    <t>seniori 35+</t>
  </si>
  <si>
    <t>športovec</t>
  </si>
  <si>
    <t>turnaj ITF/TE</t>
  </si>
  <si>
    <t>deti do 10rokov</t>
  </si>
  <si>
    <t>seniori 45+</t>
  </si>
  <si>
    <t>seniori 55+</t>
  </si>
  <si>
    <t>seniori 65+</t>
  </si>
  <si>
    <t>seniori 75+</t>
  </si>
  <si>
    <t>seniori 85+</t>
  </si>
  <si>
    <t>seniori 35+..85+</t>
  </si>
  <si>
    <t>seniori iná kategória</t>
  </si>
  <si>
    <t>Zoznam typov zmlúv</t>
  </si>
  <si>
    <t>Typ a názov zmluvy :</t>
  </si>
  <si>
    <t>Zmluva o vzájomnej spolupráci - detský DC a FC</t>
  </si>
  <si>
    <t>mladší dorastenci</t>
  </si>
  <si>
    <t>mladšie dorastenky</t>
  </si>
  <si>
    <t>mladší dorast</t>
  </si>
  <si>
    <t>halové RMS</t>
  </si>
  <si>
    <t>letné RMS</t>
  </si>
  <si>
    <t>Telefón a email :</t>
  </si>
  <si>
    <t>Do predmetu emailu uveďte číslo zmluvy:</t>
  </si>
  <si>
    <r>
      <rPr>
        <sz val="12"/>
        <rFont val="Calibri"/>
        <family val="2"/>
      </rPr>
      <t>Finančné prostriedky poskytol :</t>
    </r>
    <r>
      <rPr>
        <b/>
        <sz val="12"/>
        <rFont val="Calibri"/>
        <family val="2"/>
      </rPr>
      <t xml:space="preserve">     Slovenský tenisový zväz, Príkopova 6, 83103 Bratislava, IČO: 30811384</t>
    </r>
  </si>
  <si>
    <t>Ján Pekný</t>
  </si>
  <si>
    <t>160011</t>
  </si>
  <si>
    <t>tenisové lopty Dunlop Fort 72ks</t>
  </si>
  <si>
    <t>SEEKER, s.r.o.</t>
  </si>
  <si>
    <t>Tenisový klub ABC Bratislava</t>
  </si>
  <si>
    <t>2163457</t>
  </si>
  <si>
    <t>Základná škola Družstevná, Bratislava</t>
  </si>
  <si>
    <t>16087412</t>
  </si>
  <si>
    <t>tepláky pre družstvo mužov - 6ks</t>
  </si>
  <si>
    <t>Adidas Slovensko, s.r.o.</t>
  </si>
  <si>
    <t>Fitness Relax, s.r.o.</t>
  </si>
  <si>
    <t>antuka (2tony)</t>
  </si>
  <si>
    <t>Tehelňa XY, s.r.o.</t>
  </si>
  <si>
    <t>TK Slovan Bratislava</t>
  </si>
  <si>
    <t>347801</t>
  </si>
  <si>
    <t>Hotel Klub, s.r.o.</t>
  </si>
  <si>
    <t>16005789</t>
  </si>
  <si>
    <t>Jana Malá</t>
  </si>
  <si>
    <t>TK ABC Bratislava</t>
  </si>
  <si>
    <t>tepláky 1ks + tenisky 2ks</t>
  </si>
  <si>
    <t>iontové nápoje 15ks</t>
  </si>
  <si>
    <t>Ján Pekný (SZČO)</t>
  </si>
  <si>
    <r>
      <t>Skutočne uhradená suma</t>
    </r>
    <r>
      <rPr>
        <b/>
        <sz val="10"/>
        <rFont val="Calibri"/>
        <family val="2"/>
      </rPr>
      <t xml:space="preserve">
(v eur)</t>
    </r>
  </si>
  <si>
    <t>F</t>
  </si>
  <si>
    <t>G</t>
  </si>
  <si>
    <t>Skutočne uhradená a vyúčtovaná suma za obdobie/podujatie spolu</t>
  </si>
  <si>
    <r>
      <rPr>
        <u val="single"/>
        <sz val="10"/>
        <rFont val="Calibri"/>
        <family val="2"/>
      </rPr>
      <t>Prenos</t>
    </r>
    <r>
      <rPr>
        <sz val="10"/>
        <rFont val="Calibri"/>
        <family val="2"/>
      </rPr>
      <t xml:space="preserve"> navyše vyúčtovanej sumy </t>
    </r>
    <r>
      <rPr>
        <u val="single"/>
        <sz val="10"/>
        <rFont val="Calibri"/>
        <family val="2"/>
      </rPr>
      <t>z predchádzajúceho obdobia</t>
    </r>
    <r>
      <rPr>
        <sz val="10"/>
        <rFont val="Calibri"/>
        <family val="2"/>
      </rPr>
      <t xml:space="preserve"> v rovnakom kalendárnom roku</t>
    </r>
  </si>
  <si>
    <t>Vyplní STZ</t>
  </si>
  <si>
    <t>Nárok na neuhradený a nevyúčtovaný finančný príspevok za predchádzajúce obdobia od STZ</t>
  </si>
  <si>
    <t>H</t>
  </si>
  <si>
    <t xml:space="preserve">Uznaná suma príspevku : minimum ((A+B),(C+D)) </t>
  </si>
  <si>
    <t>Zoznam prijímateľov</t>
  </si>
  <si>
    <t>Tenisový klub</t>
  </si>
  <si>
    <t>Športovec</t>
  </si>
  <si>
    <t>Regionálny tenisový zväz</t>
  </si>
  <si>
    <t>Príjemca:</t>
  </si>
  <si>
    <t xml:space="preserve"> (Ružovo zvýraznené položky v hárku vyplní tenisový klub / RTZ / športovec).</t>
  </si>
  <si>
    <r>
      <rPr>
        <u val="single"/>
        <sz val="10"/>
        <rFont val="Calibri"/>
        <family val="2"/>
      </rPr>
      <t>Prenos</t>
    </r>
    <r>
      <rPr>
        <sz val="10"/>
        <rFont val="Calibri"/>
        <family val="2"/>
      </rPr>
      <t xml:space="preserve"> navyše vyúčtovanej sumy </t>
    </r>
    <r>
      <rPr>
        <u val="single"/>
        <sz val="10"/>
        <rFont val="Calibri"/>
        <family val="2"/>
      </rPr>
      <t>do nasledujúceho obdobia</t>
    </r>
    <r>
      <rPr>
        <sz val="10"/>
        <rFont val="Calibri"/>
        <family val="2"/>
      </rPr>
      <t xml:space="preserve"> v rovnakom kalendárnom roku (A+B-E)</t>
    </r>
  </si>
  <si>
    <t>Číslo zmluvy:</t>
  </si>
  <si>
    <r>
      <rPr>
        <b/>
        <sz val="10"/>
        <rFont val="Calibri"/>
        <family val="2"/>
      </rPr>
      <t>Podpísaný formulár spolu s prílohami zašlite</t>
    </r>
    <r>
      <rPr>
        <sz val="10"/>
        <rFont val="Calibri"/>
        <family val="2"/>
      </rPr>
      <t xml:space="preserve"> po ukončení príslušného obdobia najneskôr do dátumu určeného v Zmluve </t>
    </r>
    <r>
      <rPr>
        <b/>
        <sz val="10"/>
        <rFont val="Calibri"/>
        <family val="2"/>
      </rPr>
      <t xml:space="preserve">poštou na adresu: </t>
    </r>
    <r>
      <rPr>
        <b/>
        <sz val="10"/>
        <color indexed="56"/>
        <rFont val="Calibri"/>
        <family val="2"/>
      </rPr>
      <t>Slovenský tenisový zväz, ekonomické oddelenie, Príkopova 6, 831 03 Bratislava</t>
    </r>
    <r>
      <rPr>
        <b/>
        <sz val="10"/>
        <rFont val="Calibri"/>
        <family val="2"/>
      </rPr>
      <t>.</t>
    </r>
  </si>
  <si>
    <t>zabezpečenie stravy - 18 osôb, 2dni</t>
  </si>
  <si>
    <t>SlovRest s.r.o.</t>
  </si>
  <si>
    <t>170318</t>
  </si>
  <si>
    <t>rozhodca - MSR, 4dni</t>
  </si>
  <si>
    <t>Ján Rozhodca (szčo)</t>
  </si>
  <si>
    <t>mzdy DoVP netto (3 osoby)</t>
  </si>
  <si>
    <t>organizátori podujatia</t>
  </si>
  <si>
    <t>daň z miezd (3 osoby)</t>
  </si>
  <si>
    <t>Daňový úrad XY</t>
  </si>
  <si>
    <t xml:space="preserve">zdravotné poistenie </t>
  </si>
  <si>
    <t>sociálne poistenie</t>
  </si>
  <si>
    <t>Sociálna poisťovňa</t>
  </si>
  <si>
    <t>Všeobecná zdrav.poisťovňa</t>
  </si>
  <si>
    <t>vecné ceny - 4 osoby</t>
  </si>
  <si>
    <t>GiftShop, s.r.o.</t>
  </si>
  <si>
    <t>zdrav.služba 4dni</t>
  </si>
  <si>
    <t>Záchranka, s.r.o.</t>
  </si>
  <si>
    <t>zabezpečenie stravy - 10 osôb, 7dni</t>
  </si>
  <si>
    <t>rozhodca 7dni</t>
  </si>
  <si>
    <t>vecné ceny - 6 osôb</t>
  </si>
  <si>
    <t>ubytovanie hráčov, 56 osôb, 7dní</t>
  </si>
  <si>
    <t>zdrav.služba 7dni</t>
  </si>
  <si>
    <t>Tesco Stores, a.s.</t>
  </si>
  <si>
    <t>Študentský domov, s.r.o.</t>
  </si>
  <si>
    <t>nápoje pre hráčov 336ks</t>
  </si>
  <si>
    <t>12345678</t>
  </si>
  <si>
    <t>36542310</t>
  </si>
  <si>
    <t>40414251</t>
  </si>
  <si>
    <t>32633641</t>
  </si>
  <si>
    <t>37771110</t>
  </si>
  <si>
    <t>36545454</t>
  </si>
  <si>
    <t>30356461</t>
  </si>
  <si>
    <t>31154871</t>
  </si>
  <si>
    <t>32145678</t>
  </si>
  <si>
    <t>35789101</t>
  </si>
  <si>
    <t>34561238</t>
  </si>
  <si>
    <t>Ročná hodnota zmluvy</t>
  </si>
  <si>
    <r>
      <t>Počet účastníkov</t>
    </r>
    <r>
      <rPr>
        <sz val="6"/>
        <rFont val="Calibri"/>
        <family val="2"/>
      </rPr>
      <t xml:space="preserve"> (iba v prípade podujatia)</t>
    </r>
  </si>
  <si>
    <t>Obdobie vyúčtovania od / do: Dátum konania podujatia od / do :</t>
  </si>
  <si>
    <t>deti do 8rokov</t>
  </si>
  <si>
    <t>riadok pre interné potreby STZ - nemeniť</t>
  </si>
  <si>
    <t>pečiatka a podpis štatutárneho zástupcu TK/RTZ/športovca</t>
  </si>
  <si>
    <t>porado vé číslo dokladu vo vyúčto vaní</t>
  </si>
  <si>
    <t>táto časť pod čiarou sa netlačí a bude v zamknutom hárku schovaná</t>
  </si>
  <si>
    <t>Zmluva (iný zmluvný vzťah)</t>
  </si>
  <si>
    <t xml:space="preserve">Bankový účet (IBAN)  : </t>
  </si>
  <si>
    <t>Bankový účet</t>
  </si>
  <si>
    <t>samostatný bankový účet na príjem verejných prostriedkov</t>
  </si>
  <si>
    <t>bežný bankový účet</t>
  </si>
  <si>
    <t>123456</t>
  </si>
  <si>
    <t>987456</t>
  </si>
  <si>
    <t>5467812</t>
  </si>
  <si>
    <t>0</t>
  </si>
  <si>
    <t>2019001287</t>
  </si>
  <si>
    <t>20190378</t>
  </si>
  <si>
    <t>201901287</t>
  </si>
  <si>
    <t>123564</t>
  </si>
  <si>
    <t>35481115</t>
  </si>
  <si>
    <t>541155</t>
  </si>
  <si>
    <t>letné MSR</t>
  </si>
  <si>
    <t>4566321</t>
  </si>
  <si>
    <t>Interné číslo účtovného dokladu (číslo zmluvy).</t>
  </si>
  <si>
    <t>Čestne vyhlasujem, že : a) všetky uvedené údaje sú pravdivé, b) finančný príspevok bol použitý hospodárne, efektívne, účinne a účelne v súlade s podmienkami upravenými v Zmluve a v Usmernení pre použitie a vyúčtovanie finančných prostriedkov a c) dolu podpísaná osoba/osoby je oprávnená/sú oprávnené v súlade so stanovami, resp. zriaďovacou listinou na podpis vyúčtovania. Súhlasím so zhromažďovaním, spracovávaním a zverejňovaním poskytnutých údajov v zmysle Zákona o ochrane osobných údajov.</t>
  </si>
  <si>
    <r>
      <rPr>
        <b/>
        <sz val="10"/>
        <rFont val="Calibri"/>
        <family val="2"/>
      </rPr>
      <t>Prílohu vyúčtovania tvoria</t>
    </r>
    <r>
      <rPr>
        <sz val="10"/>
        <rFont val="Calibri"/>
        <family val="2"/>
      </rPr>
      <t xml:space="preserve"> kópie</t>
    </r>
    <r>
      <rPr>
        <sz val="10"/>
        <color indexed="10"/>
        <rFont val="Calibri"/>
        <family val="2"/>
      </rPr>
      <t>*</t>
    </r>
    <r>
      <rPr>
        <sz val="10"/>
        <rFont val="Calibri"/>
        <family val="2"/>
      </rPr>
      <t xml:space="preserve"> všetkých účtovných dokladov z evidencie prijímateľa, uvedených vo vyúčtovaní v poradí podľa tabuľky vyššie, t.j. napr.:
 a) faktúra, spolu s príslušnou objednávkou (alebo zmluvou) a dokladom potvrdzujúcim jej úhradu (pokladničný doklad, bankový výpis),
 b) výdavkový pokladničný doklad + doklad o úhrade z registračnej pokladne,
 c) dohoda o vykonaní práce, prac.zmluva resp. iná zmluva spolu s dokladom potvrdzujúcim  úhradu odmeny netto (výdavkový pokl.doklad alebo bank.výpis) + doklad (bankový výpis) o úhrade dane zo záv.činnosti, resp. poistného na soc. a zdrav.poistenie (pokiaľ sú zahrnuté do vyúčtovania), výplatná páska zamestnanca.
 d) ak je vo vyúčtovaní klubu uvedená suma za prenájom kurtov, ktoré sú vo vlastníctve/správe klubu, prílohu vyúčtovania tvorí faktúra klubu za prenájom kurtov, vystavená na STZ (iba v prípade Zmluvy na organizáciu podujatia).                                                   </t>
    </r>
    <r>
      <rPr>
        <b/>
        <sz val="10"/>
        <color indexed="10"/>
        <rFont val="Calibri"/>
        <family val="2"/>
      </rPr>
      <t xml:space="preserve">*Pozn.: Ak vyúčtovanie zasiela </t>
    </r>
    <r>
      <rPr>
        <b/>
        <u val="single"/>
        <sz val="10"/>
        <color indexed="10"/>
        <rFont val="Calibri"/>
        <family val="2"/>
      </rPr>
      <t>športovec, prikladá originály dokladov</t>
    </r>
    <r>
      <rPr>
        <b/>
        <sz val="10"/>
        <color indexed="10"/>
        <rFont val="Calibri"/>
        <family val="2"/>
      </rPr>
      <t>.</t>
    </r>
  </si>
  <si>
    <t>Kontrola správnosti:</t>
  </si>
  <si>
    <t>0903 123 456, jana@mala.sk</t>
  </si>
  <si>
    <t>Ján Veľký</t>
  </si>
  <si>
    <t>0903 123 456, velky@tkabc.sk</t>
  </si>
  <si>
    <t>iný turnaj na území SR</t>
  </si>
  <si>
    <t>iný medzinárodný turnaj</t>
  </si>
  <si>
    <t>sústredenie</t>
  </si>
  <si>
    <t>15.1.2002</t>
  </si>
  <si>
    <t>Hlavná 7, 012 34 Horná dolná</t>
  </si>
  <si>
    <t>SK1200000012345678901234</t>
  </si>
  <si>
    <t>Hlavná 7, 812 34 Bratislava</t>
  </si>
  <si>
    <t>31234567</t>
  </si>
  <si>
    <t>Jana Malá, nar. 15.1.2002</t>
  </si>
  <si>
    <t>Sportshop, s.r.o.</t>
  </si>
  <si>
    <t>tenisové rakety 4ks</t>
  </si>
  <si>
    <r>
      <t xml:space="preserve">prenájom kurtov </t>
    </r>
    <r>
      <rPr>
        <sz val="10"/>
        <color indexed="10"/>
        <rFont val="Calibri"/>
        <family val="2"/>
      </rPr>
      <t>(dopočet, doložiť faktúru vystavenú z klubu na STZ)</t>
    </r>
  </si>
  <si>
    <t>SK1200000012345678901245</t>
  </si>
  <si>
    <r>
      <t xml:space="preserve">Vyúčtovanie finančných prostriedkov </t>
    </r>
    <r>
      <rPr>
        <b/>
        <u val="single"/>
        <sz val="16"/>
        <rFont val="Calibri"/>
        <family val="2"/>
      </rPr>
      <t>na rok 2022</t>
    </r>
  </si>
  <si>
    <r>
      <t xml:space="preserve">Popis úhrady                                       </t>
    </r>
    <r>
      <rPr>
        <sz val="8"/>
        <rFont val="Calibri"/>
        <family val="2"/>
      </rPr>
      <t>(výstižný popis toho, za čo bola úhrada vykonaná, napr. počet kusov materiálu, osôb, dní, názov a miesto podujatia, a pod., viď komentár k bunke).</t>
    </r>
  </si>
  <si>
    <r>
      <t xml:space="preserve">IČO </t>
    </r>
    <r>
      <rPr>
        <b/>
        <sz val="9"/>
        <rFont val="Calibri"/>
        <family val="2"/>
      </rPr>
      <t>dodávateľa plnenia</t>
    </r>
  </si>
  <si>
    <t>odmena za služby trénera za 01/2022</t>
  </si>
  <si>
    <t>vyúčtovanie cesty, turnaj Piešťany, 10.-11.2.2022, AUV, počet osôb:2</t>
  </si>
  <si>
    <t>ubytovanie na turnaji Jana Malá, 10.-12.2.2022,2noci</t>
  </si>
  <si>
    <t>nájom kurtov za 11,12/2021</t>
  </si>
  <si>
    <t>masáže za 11,12/2021</t>
  </si>
  <si>
    <t>vklad na turnaj ITF4, 10.-17.2.2022</t>
  </si>
  <si>
    <t>vklady na turnaj ITF4, 10-17.2.2022 pre hráčov Jana Malá, Anna Pekná</t>
  </si>
  <si>
    <t>odmena za služby trénera za 02/2022</t>
  </si>
  <si>
    <t>nájom telocvične za 2,3/2022</t>
  </si>
  <si>
    <t>regenerácia pre hráča Jana Malá, 02/2022</t>
  </si>
  <si>
    <t>ubytovanie na turnaji Jana Malá, Anna Pekná, 10.-12.2.2022,2noci</t>
  </si>
  <si>
    <t>ITF2 Slovakia Cup</t>
  </si>
  <si>
    <t>Letenka, SAE, Dubai, ITF $100.000, Meno Hráča/Hráčky, Viedeň - Dubai - Viedeň</t>
  </si>
  <si>
    <t>Millennium Travel, s.r.o. Nám. 1 mája 2, Bratislava</t>
  </si>
  <si>
    <t>Metropolitan Hotel Dubai, Shaikh Zayed Road - Exit 41, Dubai</t>
  </si>
  <si>
    <t>15662</t>
  </si>
  <si>
    <t>Cestovné - Taxi, SAE, Dubai, ITF $100.000, Meno Hráča/Hráčky</t>
  </si>
  <si>
    <t>Transport Vienna</t>
  </si>
  <si>
    <t>5507</t>
  </si>
  <si>
    <t>Covid-19 Test, SAE, Dubai, ITF $100.000, Meno Hráča/Hráčky</t>
  </si>
  <si>
    <t>SOLOMED polyclinc</t>
  </si>
  <si>
    <t>123/22</t>
  </si>
  <si>
    <t>2022/123</t>
  </si>
  <si>
    <t>SAE, Dubai, ITF $100.000</t>
  </si>
  <si>
    <t>Ubytovanie, SAE, Dubai, ITF $100.000, Meno Hráča/Hráčky, 5 nocí, 22.11. - 27.11.2022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</si>
</sst>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_ ;[Red]\-#,##0.00\ "/>
    <numFmt numFmtId="167" formatCode="dd/mm/yy;@"/>
  </numFmts>
  <fonts count="88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color indexed="10"/>
      <name val="Calibri"/>
      <family val="2"/>
    </font>
    <font>
      <sz val="9"/>
      <name val="Calibri"/>
      <family val="2"/>
    </font>
    <font>
      <u val="single"/>
      <sz val="10"/>
      <name val="Calibri"/>
      <family val="2"/>
    </font>
    <font>
      <sz val="10"/>
      <color indexed="10"/>
      <name val="Calibri"/>
      <family val="2"/>
    </font>
    <font>
      <sz val="6"/>
      <name val="Calibri"/>
      <family val="2"/>
    </font>
    <font>
      <sz val="9"/>
      <name val="Tahoma"/>
      <family val="2"/>
    </font>
    <font>
      <b/>
      <u val="single"/>
      <sz val="10"/>
      <name val="Calibri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0"/>
      <color indexed="56"/>
      <name val="Calibri"/>
      <family val="2"/>
    </font>
    <font>
      <b/>
      <u val="single"/>
      <sz val="10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8"/>
      <name val="Tahoma"/>
      <family val="2"/>
    </font>
    <font>
      <b/>
      <sz val="8"/>
      <name val="Calibri"/>
      <family val="2"/>
    </font>
    <font>
      <b/>
      <sz val="16"/>
      <name val="Calibri"/>
      <family val="2"/>
    </font>
    <font>
      <b/>
      <u val="single"/>
      <sz val="16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9"/>
      <name val="Calibri"/>
      <family val="2"/>
    </font>
    <font>
      <sz val="14"/>
      <color indexed="9"/>
      <name val="Calibri"/>
      <family val="2"/>
    </font>
    <font>
      <b/>
      <sz val="14"/>
      <color indexed="9"/>
      <name val="Calibri"/>
      <family val="2"/>
    </font>
    <font>
      <sz val="12"/>
      <color indexed="9"/>
      <name val="Calibri"/>
      <family val="2"/>
    </font>
    <font>
      <b/>
      <sz val="10"/>
      <color indexed="9"/>
      <name val="Calibri"/>
      <family val="2"/>
    </font>
    <font>
      <sz val="20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sz val="6"/>
      <color indexed="10"/>
      <name val="Calibri"/>
      <family val="2"/>
    </font>
    <font>
      <b/>
      <sz val="16"/>
      <color indexed="10"/>
      <name val="Calibri"/>
      <family val="2"/>
    </font>
    <font>
      <b/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0"/>
      <name val="Calibri"/>
      <family val="2"/>
    </font>
    <font>
      <sz val="14"/>
      <color theme="0"/>
      <name val="Calibri"/>
      <family val="2"/>
    </font>
    <font>
      <b/>
      <sz val="14"/>
      <color theme="0"/>
      <name val="Calibri"/>
      <family val="2"/>
    </font>
    <font>
      <sz val="10"/>
      <color rgb="FFFF0000"/>
      <name val="Calibri"/>
      <family val="2"/>
    </font>
    <font>
      <sz val="12"/>
      <color theme="0"/>
      <name val="Calibri"/>
      <family val="2"/>
    </font>
    <font>
      <b/>
      <sz val="10"/>
      <color theme="0"/>
      <name val="Calibri"/>
      <family val="2"/>
    </font>
    <font>
      <sz val="20"/>
      <color rgb="FFFF0000"/>
      <name val="Calibri"/>
      <family val="2"/>
    </font>
    <font>
      <b/>
      <sz val="10"/>
      <color rgb="FFFF0000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b/>
      <u val="single"/>
      <sz val="10"/>
      <color rgb="FFFF0000"/>
      <name val="Calibri"/>
      <family val="2"/>
    </font>
    <font>
      <sz val="6"/>
      <color rgb="FFFF0000"/>
      <name val="Calibri"/>
      <family val="2"/>
    </font>
    <font>
      <b/>
      <sz val="16"/>
      <color rgb="FFFF0000"/>
      <name val="Calibri"/>
      <family val="2"/>
    </font>
    <font>
      <b/>
      <sz val="14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hair"/>
      <bottom style="hair"/>
    </border>
    <border>
      <left style="thin"/>
      <right style="thin"/>
      <top style="thin"/>
      <bottom style="thin"/>
    </border>
    <border>
      <left/>
      <right/>
      <top/>
      <bottom style="hair"/>
    </border>
    <border>
      <left style="hair"/>
      <right style="thin"/>
      <top style="thin"/>
      <bottom style="hair"/>
    </border>
    <border>
      <left style="hair"/>
      <right style="thin"/>
      <top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/>
      <bottom style="hair"/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/>
      <right/>
      <top style="thin"/>
      <bottom/>
    </border>
    <border>
      <left/>
      <right style="thin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/>
      <top style="hair"/>
      <bottom style="thin"/>
    </border>
    <border>
      <left/>
      <right/>
      <top/>
      <bottom style="thin"/>
    </border>
    <border>
      <left/>
      <right/>
      <top style="hair"/>
      <bottom/>
    </border>
    <border>
      <left/>
      <right style="hair"/>
      <top/>
      <bottom/>
    </border>
    <border>
      <left style="hair"/>
      <right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24" borderId="8" applyNumberFormat="0" applyAlignment="0" applyProtection="0"/>
    <xf numFmtId="0" fontId="69" fillId="25" borderId="8" applyNumberFormat="0" applyAlignment="0" applyProtection="0"/>
    <xf numFmtId="0" fontId="70" fillId="25" borderId="9" applyNumberFormat="0" applyAlignment="0" applyProtection="0"/>
    <xf numFmtId="0" fontId="71" fillId="0" borderId="0" applyNumberFormat="0" applyFill="0" applyBorder="0" applyAlignment="0" applyProtection="0"/>
    <xf numFmtId="0" fontId="72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14" fontId="6" fillId="7" borderId="10" xfId="0" applyNumberFormat="1" applyFont="1" applyFill="1" applyBorder="1" applyAlignment="1" applyProtection="1">
      <alignment horizontal="center" vertical="center"/>
      <protection locked="0"/>
    </xf>
    <xf numFmtId="0" fontId="10" fillId="33" borderId="11" xfId="0" applyNumberFormat="1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4" fontId="6" fillId="33" borderId="11" xfId="0" applyNumberFormat="1" applyFont="1" applyFill="1" applyBorder="1" applyAlignment="1" applyProtection="1">
      <alignment horizontal="center" vertical="center" wrapText="1"/>
      <protection/>
    </xf>
    <xf numFmtId="49" fontId="6" fillId="7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3" fontId="7" fillId="34" borderId="0" xfId="0" applyNumberFormat="1" applyFont="1" applyFill="1" applyAlignment="1" applyProtection="1">
      <alignment vertical="center"/>
      <protection/>
    </xf>
    <xf numFmtId="0" fontId="7" fillId="34" borderId="0" xfId="0" applyFont="1" applyFill="1" applyAlignment="1" applyProtection="1">
      <alignment vertical="center"/>
      <protection/>
    </xf>
    <xf numFmtId="4" fontId="7" fillId="23" borderId="11" xfId="0" applyNumberFormat="1" applyFont="1" applyFill="1" applyBorder="1" applyAlignment="1" applyProtection="1">
      <alignment horizontal="center" vertical="center" wrapText="1"/>
      <protection/>
    </xf>
    <xf numFmtId="166" fontId="6" fillId="23" borderId="13" xfId="0" applyNumberFormat="1" applyFont="1" applyFill="1" applyBorder="1" applyAlignment="1" applyProtection="1">
      <alignment horizontal="right" vertical="center" wrapText="1"/>
      <protection/>
    </xf>
    <xf numFmtId="166" fontId="6" fillId="23" borderId="14" xfId="0" applyNumberFormat="1" applyFont="1" applyFill="1" applyBorder="1" applyAlignment="1" applyProtection="1">
      <alignment horizontal="right" vertical="center" wrapText="1"/>
      <protection/>
    </xf>
    <xf numFmtId="166" fontId="6" fillId="23" borderId="15" xfId="0" applyNumberFormat="1" applyFont="1" applyFill="1" applyBorder="1" applyAlignment="1" applyProtection="1">
      <alignment horizontal="right" vertical="center"/>
      <protection/>
    </xf>
    <xf numFmtId="166" fontId="7" fillId="23" borderId="15" xfId="0" applyNumberFormat="1" applyFont="1" applyFill="1" applyBorder="1" applyAlignment="1" applyProtection="1">
      <alignment horizontal="right" vertical="center"/>
      <protection/>
    </xf>
    <xf numFmtId="166" fontId="7" fillId="23" borderId="16" xfId="0" applyNumberFormat="1" applyFont="1" applyFill="1" applyBorder="1" applyAlignment="1" applyProtection="1">
      <alignment horizontal="right" vertical="center"/>
      <protection/>
    </xf>
    <xf numFmtId="0" fontId="4" fillId="7" borderId="17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3" fontId="23" fillId="7" borderId="18" xfId="0" applyNumberFormat="1" applyFont="1" applyFill="1" applyBorder="1" applyAlignment="1" applyProtection="1">
      <alignment vertical="center"/>
      <protection locked="0"/>
    </xf>
    <xf numFmtId="0" fontId="7" fillId="7" borderId="10" xfId="0" applyFont="1" applyFill="1" applyBorder="1" applyAlignment="1" applyProtection="1">
      <alignment horizontal="left" vertical="center"/>
      <protection locked="0"/>
    </xf>
    <xf numFmtId="166" fontId="7" fillId="7" borderId="18" xfId="0" applyNumberFormat="1" applyFont="1" applyFill="1" applyBorder="1" applyAlignment="1" applyProtection="1">
      <alignment vertical="center"/>
      <protection locked="0"/>
    </xf>
    <xf numFmtId="0" fontId="73" fillId="34" borderId="0" xfId="0" applyFont="1" applyFill="1" applyAlignment="1" applyProtection="1">
      <alignment vertical="center"/>
      <protection/>
    </xf>
    <xf numFmtId="0" fontId="7" fillId="8" borderId="0" xfId="0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4" fillId="0" borderId="0" xfId="0" applyFont="1" applyFill="1" applyAlignment="1" applyProtection="1">
      <alignment horizontal="left" vertical="center"/>
      <protection/>
    </xf>
    <xf numFmtId="0" fontId="19" fillId="0" borderId="0" xfId="0" applyFont="1" applyFill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49" fontId="6" fillId="0" borderId="0" xfId="0" applyNumberFormat="1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73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7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76" fillId="9" borderId="0" xfId="0" applyFont="1" applyFill="1" applyAlignment="1" applyProtection="1">
      <alignment horizontal="left" vertical="center" shrinkToFit="1"/>
      <protection/>
    </xf>
    <xf numFmtId="0" fontId="77" fillId="0" borderId="0" xfId="0" applyFont="1" applyFill="1" applyAlignment="1" applyProtection="1">
      <alignment horizontal="left" vertical="center"/>
      <protection/>
    </xf>
    <xf numFmtId="0" fontId="25" fillId="0" borderId="1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73" fillId="0" borderId="0" xfId="0" applyFont="1" applyFill="1" applyBorder="1" applyAlignment="1" applyProtection="1">
      <alignment horizontal="left" vertical="center"/>
      <protection/>
    </xf>
    <xf numFmtId="0" fontId="73" fillId="0" borderId="0" xfId="0" applyFont="1" applyAlignment="1" applyProtection="1">
      <alignment/>
      <protection/>
    </xf>
    <xf numFmtId="14" fontId="73" fillId="0" borderId="0" xfId="0" applyNumberFormat="1" applyFont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left" vertical="center" wrapText="1"/>
      <protection/>
    </xf>
    <xf numFmtId="166" fontId="6" fillId="0" borderId="21" xfId="0" applyNumberFormat="1" applyFont="1" applyFill="1" applyBorder="1" applyAlignment="1" applyProtection="1">
      <alignment horizontal="right" vertical="center" wrapText="1"/>
      <protection/>
    </xf>
    <xf numFmtId="166" fontId="6" fillId="0" borderId="22" xfId="0" applyNumberFormat="1" applyFont="1" applyBorder="1" applyAlignment="1" applyProtection="1">
      <alignment vertical="center" wrapText="1"/>
      <protection/>
    </xf>
    <xf numFmtId="0" fontId="7" fillId="0" borderId="0" xfId="0" applyFont="1" applyAlignment="1" applyProtection="1">
      <alignment vertical="center"/>
      <protection/>
    </xf>
    <xf numFmtId="0" fontId="73" fillId="0" borderId="0" xfId="0" applyFont="1" applyAlignment="1" applyProtection="1">
      <alignment vertical="center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166" fontId="6" fillId="0" borderId="25" xfId="0" applyNumberFormat="1" applyFont="1" applyFill="1" applyBorder="1" applyAlignment="1" applyProtection="1">
      <alignment horizontal="right" vertical="center"/>
      <protection/>
    </xf>
    <xf numFmtId="0" fontId="76" fillId="9" borderId="0" xfId="0" applyFont="1" applyFill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78" fillId="0" borderId="0" xfId="0" applyFont="1" applyAlignment="1" applyProtection="1">
      <alignment vertical="center"/>
      <protection/>
    </xf>
    <xf numFmtId="166" fontId="6" fillId="0" borderId="18" xfId="0" applyNumberFormat="1" applyFont="1" applyBorder="1" applyAlignment="1" applyProtection="1">
      <alignment vertical="center"/>
      <protection/>
    </xf>
    <xf numFmtId="0" fontId="7" fillId="0" borderId="26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166" fontId="7" fillId="0" borderId="25" xfId="0" applyNumberFormat="1" applyFont="1" applyFill="1" applyBorder="1" applyAlignment="1" applyProtection="1">
      <alignment horizontal="right" vertical="center"/>
      <protection/>
    </xf>
    <xf numFmtId="166" fontId="7" fillId="0" borderId="18" xfId="0" applyNumberFormat="1" applyFont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left" vertical="center"/>
      <protection/>
    </xf>
    <xf numFmtId="166" fontId="7" fillId="0" borderId="29" xfId="0" applyNumberFormat="1" applyFont="1" applyFill="1" applyBorder="1" applyAlignment="1" applyProtection="1">
      <alignment horizontal="right" vertical="center"/>
      <protection/>
    </xf>
    <xf numFmtId="166" fontId="6" fillId="0" borderId="30" xfId="0" applyNumberFormat="1" applyFont="1" applyBorder="1" applyAlignment="1" applyProtection="1">
      <alignment vertical="center"/>
      <protection/>
    </xf>
    <xf numFmtId="0" fontId="6" fillId="7" borderId="31" xfId="0" applyFont="1" applyFill="1" applyBorder="1" applyAlignment="1" applyProtection="1">
      <alignment/>
      <protection/>
    </xf>
    <xf numFmtId="0" fontId="7" fillId="7" borderId="0" xfId="0" applyFont="1" applyFill="1" applyAlignment="1" applyProtection="1">
      <alignment/>
      <protection/>
    </xf>
    <xf numFmtId="0" fontId="10" fillId="0" borderId="31" xfId="0" applyFont="1" applyFill="1" applyBorder="1" applyAlignment="1" applyProtection="1">
      <alignment horizontal="center"/>
      <protection/>
    </xf>
    <xf numFmtId="0" fontId="6" fillId="0" borderId="31" xfId="0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0" fontId="73" fillId="0" borderId="0" xfId="0" applyFont="1" applyFill="1" applyAlignment="1" applyProtection="1">
      <alignment/>
      <protection/>
    </xf>
    <xf numFmtId="14" fontId="7" fillId="0" borderId="12" xfId="0" applyNumberFormat="1" applyFont="1" applyFill="1" applyBorder="1" applyAlignment="1" applyProtection="1">
      <alignment horizontal="left"/>
      <protection/>
    </xf>
    <xf numFmtId="14" fontId="7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Alignment="1" applyProtection="1">
      <alignment horizontal="center"/>
      <protection/>
    </xf>
    <xf numFmtId="0" fontId="79" fillId="0" borderId="0" xfId="0" applyNumberFormat="1" applyFont="1" applyFill="1" applyAlignment="1" applyProtection="1">
      <alignment horizontal="center" vertical="center" wrapText="1"/>
      <protection/>
    </xf>
    <xf numFmtId="0" fontId="7" fillId="0" borderId="31" xfId="0" applyFont="1" applyBorder="1" applyAlignment="1" applyProtection="1">
      <alignment/>
      <protection/>
    </xf>
    <xf numFmtId="0" fontId="76" fillId="0" borderId="31" xfId="0" applyFont="1" applyBorder="1" applyAlignment="1" applyProtection="1">
      <alignment/>
      <protection/>
    </xf>
    <xf numFmtId="0" fontId="7" fillId="2" borderId="18" xfId="0" applyFont="1" applyFill="1" applyBorder="1" applyAlignment="1" applyProtection="1">
      <alignment/>
      <protection/>
    </xf>
    <xf numFmtId="0" fontId="6" fillId="2" borderId="18" xfId="0" applyFont="1" applyFill="1" applyBorder="1" applyAlignment="1" applyProtection="1">
      <alignment/>
      <protection/>
    </xf>
    <xf numFmtId="0" fontId="7" fillId="2" borderId="18" xfId="0" applyFont="1" applyFill="1" applyBorder="1" applyAlignment="1" applyProtection="1">
      <alignment horizontal="center"/>
      <protection/>
    </xf>
    <xf numFmtId="0" fontId="7" fillId="2" borderId="18" xfId="0" applyFont="1" applyFill="1" applyBorder="1" applyAlignment="1" applyProtection="1">
      <alignment horizontal="left"/>
      <protection/>
    </xf>
    <xf numFmtId="0" fontId="7" fillId="35" borderId="0" xfId="0" applyFont="1" applyFill="1" applyAlignment="1" applyProtection="1">
      <alignment/>
      <protection/>
    </xf>
    <xf numFmtId="0" fontId="6" fillId="35" borderId="0" xfId="0" applyFont="1" applyFill="1" applyAlignment="1" applyProtection="1">
      <alignment/>
      <protection/>
    </xf>
    <xf numFmtId="0" fontId="7" fillId="35" borderId="0" xfId="0" applyFont="1" applyFill="1" applyAlignment="1" applyProtection="1">
      <alignment horizontal="center"/>
      <protection/>
    </xf>
    <xf numFmtId="0" fontId="22" fillId="35" borderId="0" xfId="0" applyFont="1" applyFill="1" applyAlignment="1" applyProtection="1">
      <alignment/>
      <protection/>
    </xf>
    <xf numFmtId="0" fontId="23" fillId="35" borderId="0" xfId="0" applyFont="1" applyFill="1" applyAlignment="1" applyProtection="1">
      <alignment/>
      <protection/>
    </xf>
    <xf numFmtId="0" fontId="7" fillId="8" borderId="0" xfId="0" applyFont="1" applyFill="1" applyAlignment="1" applyProtection="1">
      <alignment/>
      <protection/>
    </xf>
    <xf numFmtId="0" fontId="6" fillId="8" borderId="0" xfId="0" applyFont="1" applyFill="1" applyAlignment="1" applyProtection="1">
      <alignment/>
      <protection/>
    </xf>
    <xf numFmtId="0" fontId="7" fillId="8" borderId="0" xfId="0" applyFont="1" applyFill="1" applyAlignment="1" applyProtection="1">
      <alignment horizontal="center"/>
      <protection/>
    </xf>
    <xf numFmtId="0" fontId="80" fillId="0" borderId="0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horizontal="left" vertical="center" wrapText="1"/>
      <protection/>
    </xf>
    <xf numFmtId="0" fontId="81" fillId="0" borderId="0" xfId="0" applyFont="1" applyFill="1" applyAlignment="1" applyProtection="1">
      <alignment horizontal="left" vertical="center"/>
      <protection/>
    </xf>
    <xf numFmtId="0" fontId="82" fillId="0" borderId="0" xfId="0" applyFont="1" applyFill="1" applyAlignment="1" applyProtection="1">
      <alignment horizontal="left" vertical="center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83" fillId="0" borderId="0" xfId="0" applyFont="1" applyFill="1" applyBorder="1" applyAlignment="1" applyProtection="1">
      <alignment horizontal="right" vertical="center" wrapText="1"/>
      <protection/>
    </xf>
    <xf numFmtId="166" fontId="6" fillId="0" borderId="10" xfId="0" applyNumberFormat="1" applyFont="1" applyFill="1" applyBorder="1" applyAlignment="1" applyProtection="1">
      <alignment horizontal="right" vertical="center"/>
      <protection/>
    </xf>
    <xf numFmtId="166" fontId="6" fillId="23" borderId="32" xfId="0" applyNumberFormat="1" applyFont="1" applyFill="1" applyBorder="1" applyAlignment="1" applyProtection="1">
      <alignment horizontal="right" vertical="center"/>
      <protection/>
    </xf>
    <xf numFmtId="166" fontId="6" fillId="7" borderId="11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vertical="top" wrapText="1"/>
    </xf>
    <xf numFmtId="0" fontId="76" fillId="0" borderId="0" xfId="0" applyFont="1" applyAlignment="1" applyProtection="1">
      <alignment vertical="top" wrapText="1"/>
      <protection/>
    </xf>
    <xf numFmtId="0" fontId="7" fillId="0" borderId="0" xfId="0" applyFont="1" applyAlignment="1">
      <alignment/>
    </xf>
    <xf numFmtId="1" fontId="7" fillId="0" borderId="22" xfId="0" applyNumberFormat="1" applyFont="1" applyFill="1" applyBorder="1" applyAlignment="1" applyProtection="1">
      <alignment vertical="top" wrapText="1"/>
      <protection/>
    </xf>
    <xf numFmtId="2" fontId="7" fillId="0" borderId="22" xfId="0" applyNumberFormat="1" applyFont="1" applyFill="1" applyBorder="1" applyAlignment="1" applyProtection="1">
      <alignment vertical="top" wrapText="1"/>
      <protection/>
    </xf>
    <xf numFmtId="2" fontId="7" fillId="0" borderId="22" xfId="0" applyNumberFormat="1" applyFont="1" applyFill="1" applyBorder="1" applyAlignment="1" applyProtection="1">
      <alignment vertical="top" shrinkToFit="1"/>
      <protection/>
    </xf>
    <xf numFmtId="2" fontId="7" fillId="0" borderId="13" xfId="0" applyNumberFormat="1" applyFont="1" applyFill="1" applyBorder="1" applyAlignment="1" applyProtection="1">
      <alignment vertical="top" wrapText="1"/>
      <protection/>
    </xf>
    <xf numFmtId="1" fontId="7" fillId="0" borderId="18" xfId="0" applyNumberFormat="1" applyFont="1" applyBorder="1" applyAlignment="1">
      <alignment vertical="top" wrapText="1"/>
    </xf>
    <xf numFmtId="1" fontId="7" fillId="0" borderId="30" xfId="0" applyNumberFormat="1" applyFont="1" applyBorder="1" applyAlignment="1">
      <alignment vertical="top" wrapText="1"/>
    </xf>
    <xf numFmtId="49" fontId="76" fillId="3" borderId="30" xfId="0" applyNumberFormat="1" applyFont="1" applyFill="1" applyBorder="1" applyAlignment="1" applyProtection="1">
      <alignment vertical="top" wrapText="1"/>
      <protection locked="0"/>
    </xf>
    <xf numFmtId="2" fontId="8" fillId="0" borderId="22" xfId="0" applyNumberFormat="1" applyFont="1" applyFill="1" applyBorder="1" applyAlignment="1" applyProtection="1">
      <alignment vertical="top" wrapText="1"/>
      <protection/>
    </xf>
    <xf numFmtId="0" fontId="7" fillId="3" borderId="24" xfId="0" applyFont="1" applyFill="1" applyBorder="1" applyAlignment="1" applyProtection="1">
      <alignment horizontal="center" vertical="top" wrapText="1"/>
      <protection locked="0"/>
    </xf>
    <xf numFmtId="0" fontId="7" fillId="3" borderId="27" xfId="0" applyFont="1" applyFill="1" applyBorder="1" applyAlignment="1" applyProtection="1">
      <alignment horizontal="center" vertical="top" wrapText="1"/>
      <protection locked="0"/>
    </xf>
    <xf numFmtId="0" fontId="7" fillId="3" borderId="18" xfId="0" applyFont="1" applyFill="1" applyBorder="1" applyAlignment="1" applyProtection="1">
      <alignment vertical="top" wrapText="1"/>
      <protection locked="0"/>
    </xf>
    <xf numFmtId="14" fontId="7" fillId="3" borderId="18" xfId="0" applyNumberFormat="1" applyFont="1" applyFill="1" applyBorder="1" applyAlignment="1" applyProtection="1">
      <alignment vertical="top" wrapText="1"/>
      <protection locked="0"/>
    </xf>
    <xf numFmtId="0" fontId="7" fillId="3" borderId="30" xfId="0" applyFont="1" applyFill="1" applyBorder="1" applyAlignment="1" applyProtection="1">
      <alignment vertical="top" wrapText="1"/>
      <protection locked="0"/>
    </xf>
    <xf numFmtId="166" fontId="7" fillId="3" borderId="18" xfId="0" applyNumberFormat="1" applyFont="1" applyFill="1" applyBorder="1" applyAlignment="1" applyProtection="1">
      <alignment vertical="top" wrapText="1"/>
      <protection locked="0"/>
    </xf>
    <xf numFmtId="166" fontId="7" fillId="3" borderId="30" xfId="0" applyNumberFormat="1" applyFont="1" applyFill="1" applyBorder="1" applyAlignment="1" applyProtection="1">
      <alignment vertical="top" wrapText="1"/>
      <protection locked="0"/>
    </xf>
    <xf numFmtId="166" fontId="7" fillId="0" borderId="33" xfId="0" applyNumberFormat="1" applyFont="1" applyFill="1" applyBorder="1" applyAlignment="1" applyProtection="1">
      <alignment vertical="center" wrapText="1"/>
      <protection locked="0"/>
    </xf>
    <xf numFmtId="166" fontId="7" fillId="0" borderId="34" xfId="0" applyNumberFormat="1" applyFont="1" applyFill="1" applyBorder="1" applyAlignment="1" applyProtection="1">
      <alignment vertical="center"/>
      <protection locked="0"/>
    </xf>
    <xf numFmtId="167" fontId="7" fillId="3" borderId="18" xfId="0" applyNumberFormat="1" applyFont="1" applyFill="1" applyBorder="1" applyAlignment="1" applyProtection="1">
      <alignment vertical="top" wrapText="1"/>
      <protection locked="0"/>
    </xf>
    <xf numFmtId="0" fontId="7" fillId="3" borderId="18" xfId="0" applyNumberFormat="1" applyFont="1" applyFill="1" applyBorder="1" applyAlignment="1" applyProtection="1">
      <alignment vertical="top" wrapText="1"/>
      <protection locked="0"/>
    </xf>
    <xf numFmtId="0" fontId="7" fillId="3" borderId="30" xfId="0" applyNumberFormat="1" applyFont="1" applyFill="1" applyBorder="1" applyAlignment="1" applyProtection="1">
      <alignment vertical="top" wrapText="1"/>
      <protection locked="0"/>
    </xf>
    <xf numFmtId="2" fontId="84" fillId="0" borderId="19" xfId="0" applyNumberFormat="1" applyFont="1" applyFill="1" applyBorder="1" applyAlignment="1" applyProtection="1">
      <alignment horizontal="center" vertical="top" wrapText="1"/>
      <protection/>
    </xf>
    <xf numFmtId="49" fontId="7" fillId="7" borderId="34" xfId="0" applyNumberFormat="1" applyFont="1" applyFill="1" applyBorder="1" applyAlignment="1" applyProtection="1">
      <alignment vertical="top" wrapText="1"/>
      <protection locked="0"/>
    </xf>
    <xf numFmtId="14" fontId="7" fillId="7" borderId="34" xfId="0" applyNumberFormat="1" applyFont="1" applyFill="1" applyBorder="1" applyAlignment="1" applyProtection="1">
      <alignment vertical="top" wrapText="1"/>
      <protection locked="0"/>
    </xf>
    <xf numFmtId="49" fontId="7" fillId="7" borderId="34" xfId="0" applyNumberFormat="1" applyFont="1" applyFill="1" applyBorder="1" applyAlignment="1" applyProtection="1">
      <alignment vertical="top" wrapText="1" shrinkToFit="1"/>
      <protection locked="0"/>
    </xf>
    <xf numFmtId="1" fontId="7" fillId="7" borderId="34" xfId="0" applyNumberFormat="1" applyFont="1" applyFill="1" applyBorder="1" applyAlignment="1" applyProtection="1">
      <alignment vertical="top" wrapText="1"/>
      <protection locked="0"/>
    </xf>
    <xf numFmtId="166" fontId="7" fillId="7" borderId="34" xfId="0" applyNumberFormat="1" applyFont="1" applyFill="1" applyBorder="1" applyAlignment="1" applyProtection="1">
      <alignment vertical="top" wrapText="1"/>
      <protection locked="0"/>
    </xf>
    <xf numFmtId="1" fontId="7" fillId="7" borderId="34" xfId="0" applyNumberFormat="1" applyFont="1" applyFill="1" applyBorder="1" applyAlignment="1" applyProtection="1">
      <alignment vertical="top" shrinkToFit="1"/>
      <protection locked="0"/>
    </xf>
    <xf numFmtId="49" fontId="7" fillId="7" borderId="18" xfId="0" applyNumberFormat="1" applyFont="1" applyFill="1" applyBorder="1" applyAlignment="1" applyProtection="1">
      <alignment vertical="top" wrapText="1"/>
      <protection locked="0"/>
    </xf>
    <xf numFmtId="14" fontId="7" fillId="7" borderId="18" xfId="0" applyNumberFormat="1" applyFont="1" applyFill="1" applyBorder="1" applyAlignment="1" applyProtection="1">
      <alignment vertical="top" wrapText="1"/>
      <protection locked="0"/>
    </xf>
    <xf numFmtId="166" fontId="7" fillId="7" borderId="18" xfId="0" applyNumberFormat="1" applyFont="1" applyFill="1" applyBorder="1" applyAlignment="1" applyProtection="1">
      <alignment vertical="top" wrapText="1"/>
      <protection locked="0"/>
    </xf>
    <xf numFmtId="166" fontId="6" fillId="7" borderId="12" xfId="0" applyNumberFormat="1" applyFont="1" applyFill="1" applyBorder="1" applyAlignment="1" applyProtection="1">
      <alignment vertical="center" wrapText="1"/>
      <protection locked="0"/>
    </xf>
    <xf numFmtId="0" fontId="76" fillId="9" borderId="0" xfId="0" applyFont="1" applyFill="1" applyAlignment="1" applyProtection="1">
      <alignment horizontal="left"/>
      <protection/>
    </xf>
    <xf numFmtId="0" fontId="7" fillId="0" borderId="0" xfId="0" applyFont="1" applyAlignment="1" applyProtection="1">
      <alignment horizontal="right"/>
      <protection/>
    </xf>
    <xf numFmtId="14" fontId="7" fillId="7" borderId="10" xfId="0" applyNumberFormat="1" applyFont="1" applyFill="1" applyBorder="1" applyAlignment="1" applyProtection="1">
      <alignment horizontal="left"/>
      <protection locked="0"/>
    </xf>
    <xf numFmtId="0" fontId="6" fillId="0" borderId="35" xfId="0" applyFont="1" applyBorder="1" applyAlignment="1" applyProtection="1">
      <alignment horizontal="left" vertical="center"/>
      <protection/>
    </xf>
    <xf numFmtId="0" fontId="6" fillId="0" borderId="28" xfId="0" applyFont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80" fillId="0" borderId="0" xfId="0" applyFont="1" applyFill="1" applyBorder="1" applyAlignment="1" applyProtection="1">
      <alignment horizontal="left" vertical="center" wrapText="1"/>
      <protection/>
    </xf>
    <xf numFmtId="49" fontId="7" fillId="7" borderId="12" xfId="0" applyNumberFormat="1" applyFont="1" applyFill="1" applyBorder="1" applyAlignment="1" applyProtection="1">
      <alignment horizontal="left"/>
      <protection locked="0"/>
    </xf>
    <xf numFmtId="49" fontId="7" fillId="7" borderId="10" xfId="0" applyNumberFormat="1" applyFont="1" applyFill="1" applyBorder="1" applyAlignment="1" applyProtection="1">
      <alignment horizontal="left"/>
      <protection locked="0"/>
    </xf>
    <xf numFmtId="0" fontId="85" fillId="9" borderId="0" xfId="0" applyNumberFormat="1" applyFont="1" applyFill="1" applyAlignment="1" applyProtection="1">
      <alignment horizontal="center" vertical="center" wrapText="1"/>
      <protection/>
    </xf>
    <xf numFmtId="0" fontId="85" fillId="9" borderId="36" xfId="0" applyNumberFormat="1" applyFont="1" applyFill="1" applyBorder="1" applyAlignment="1" applyProtection="1">
      <alignment horizontal="center" vertical="center" wrapText="1"/>
      <protection/>
    </xf>
    <xf numFmtId="0" fontId="86" fillId="9" borderId="36" xfId="0" applyNumberFormat="1" applyFont="1" applyFill="1" applyBorder="1" applyAlignment="1" applyProtection="1">
      <alignment horizontal="center" vertical="center"/>
      <protection/>
    </xf>
    <xf numFmtId="49" fontId="26" fillId="0" borderId="36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7" fillId="0" borderId="37" xfId="0" applyFont="1" applyBorder="1" applyAlignment="1" applyProtection="1">
      <alignment horizontal="right"/>
      <protection/>
    </xf>
    <xf numFmtId="0" fontId="10" fillId="34" borderId="0" xfId="0" applyFont="1" applyFill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Border="1" applyAlignment="1" applyProtection="1">
      <alignment horizontal="left" vertical="center"/>
      <protection/>
    </xf>
    <xf numFmtId="49" fontId="4" fillId="0" borderId="0" xfId="0" applyNumberFormat="1" applyFont="1" applyAlignment="1" applyProtection="1">
      <alignment horizontal="left" vertical="center"/>
      <protection/>
    </xf>
    <xf numFmtId="0" fontId="7" fillId="0" borderId="26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7" fillId="0" borderId="25" xfId="0" applyFont="1" applyBorder="1" applyAlignment="1" applyProtection="1">
      <alignment horizontal="left" vertical="center" wrapText="1"/>
      <protection/>
    </xf>
    <xf numFmtId="0" fontId="7" fillId="7" borderId="1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/>
    </xf>
    <xf numFmtId="0" fontId="7" fillId="0" borderId="38" xfId="0" applyFont="1" applyBorder="1" applyAlignment="1" applyProtection="1">
      <alignment horizontal="left" vertical="center" wrapText="1"/>
      <protection/>
    </xf>
    <xf numFmtId="0" fontId="4" fillId="7" borderId="12" xfId="0" applyFont="1" applyFill="1" applyBorder="1" applyAlignment="1" applyProtection="1">
      <alignment vertical="center" wrapText="1"/>
      <protection locked="0"/>
    </xf>
    <xf numFmtId="0" fontId="4" fillId="7" borderId="0" xfId="0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horizontal="center" vertical="center"/>
      <protection/>
    </xf>
    <xf numFmtId="0" fontId="4" fillId="7" borderId="0" xfId="0" applyFont="1" applyFill="1" applyBorder="1" applyAlignment="1" applyProtection="1">
      <alignment horizontal="left" vertical="center" shrinkToFit="1"/>
      <protection locked="0"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26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6" fillId="0" borderId="26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0" fontId="5" fillId="7" borderId="0" xfId="0" applyFont="1" applyFill="1" applyBorder="1" applyAlignment="1" applyProtection="1">
      <alignment horizontal="left" vertical="center"/>
      <protection locked="0"/>
    </xf>
    <xf numFmtId="0" fontId="6" fillId="7" borderId="37" xfId="0" applyFont="1" applyFill="1" applyBorder="1" applyAlignment="1" applyProtection="1">
      <alignment horizontal="left" vertical="center" wrapText="1"/>
      <protection locked="0"/>
    </xf>
    <xf numFmtId="0" fontId="4" fillId="7" borderId="10" xfId="0" applyFont="1" applyFill="1" applyBorder="1" applyAlignment="1" applyProtection="1">
      <alignment horizontal="left" vertical="center" wrapText="1"/>
      <protection locked="0"/>
    </xf>
    <xf numFmtId="0" fontId="7" fillId="7" borderId="12" xfId="0" applyFont="1" applyFill="1" applyBorder="1" applyAlignment="1" applyProtection="1">
      <alignment horizontal="left" vertical="center"/>
      <protection locked="0"/>
    </xf>
    <xf numFmtId="0" fontId="6" fillId="0" borderId="39" xfId="0" applyFont="1" applyBorder="1" applyAlignment="1" applyProtection="1">
      <alignment horizontal="left" vertical="center" wrapText="1"/>
      <protection/>
    </xf>
    <xf numFmtId="0" fontId="6" fillId="0" borderId="20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4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F126"/>
  <sheetViews>
    <sheetView tabSelected="1" zoomScalePageLayoutView="0" workbookViewId="0" topLeftCell="A1">
      <selection activeCell="K13" sqref="K13"/>
    </sheetView>
  </sheetViews>
  <sheetFormatPr defaultColWidth="9.140625" defaultRowHeight="12.75"/>
  <cols>
    <col min="1" max="1" width="7.28125" style="9" customWidth="1"/>
    <col min="2" max="2" width="11.00390625" style="9" customWidth="1"/>
    <col min="3" max="3" width="12.00390625" style="9" customWidth="1"/>
    <col min="4" max="4" width="10.140625" style="9" customWidth="1"/>
    <col min="5" max="5" width="31.57421875" style="9" customWidth="1"/>
    <col min="6" max="6" width="9.00390625" style="9" customWidth="1"/>
    <col min="7" max="7" width="23.8515625" style="9" customWidth="1"/>
    <col min="8" max="9" width="11.57421875" style="9" customWidth="1"/>
    <col min="10" max="10" width="20.00390625" style="9" customWidth="1"/>
    <col min="11" max="11" width="10.28125" style="45" bestFit="1" customWidth="1"/>
    <col min="12" max="16384" width="8.8515625" style="9" customWidth="1"/>
  </cols>
  <sheetData>
    <row r="1" spans="1:32" s="29" customFormat="1" ht="24.75" customHeight="1">
      <c r="A1" s="156" t="s">
        <v>181</v>
      </c>
      <c r="B1" s="156"/>
      <c r="C1" s="156"/>
      <c r="D1" s="156"/>
      <c r="E1" s="156"/>
      <c r="F1" s="155" t="str">
        <f>+IF(AND(K59,K57,K55,K42,K13:K39,K5:K9),"Formulár je vyplnený formálne správne.","Formulár vykazuje formálne chyby, opravte!!!")</f>
        <v>Formulár vykazuje formálne chyby, opravte!!!</v>
      </c>
      <c r="G1" s="155"/>
      <c r="H1" s="155"/>
      <c r="I1" s="155"/>
      <c r="J1" s="104" t="s">
        <v>164</v>
      </c>
      <c r="K1" s="27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</row>
    <row r="2" spans="1:32" s="31" customFormat="1" ht="4.5" customHeight="1">
      <c r="A2" s="30"/>
      <c r="J2" s="32"/>
      <c r="K2" s="33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</row>
    <row r="3" spans="1:32" s="35" customFormat="1" ht="18" customHeight="1">
      <c r="A3" s="165" t="s">
        <v>59</v>
      </c>
      <c r="B3" s="165"/>
      <c r="C3" s="165"/>
      <c r="D3" s="165"/>
      <c r="E3" s="165"/>
      <c r="F3" s="165"/>
      <c r="G3" s="165"/>
      <c r="H3" s="165"/>
      <c r="I3" s="165"/>
      <c r="J3" s="103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</row>
    <row r="4" spans="1:32" s="31" customFormat="1" ht="6" customHeight="1">
      <c r="A4" s="26"/>
      <c r="B4" s="36"/>
      <c r="C4" s="36"/>
      <c r="D4" s="37"/>
      <c r="E4" s="36"/>
      <c r="F4" s="36"/>
      <c r="G4" s="174"/>
      <c r="H4" s="174"/>
      <c r="I4" s="174"/>
      <c r="J4" s="32"/>
      <c r="K4" s="33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</row>
    <row r="5" spans="1:32" s="35" customFormat="1" ht="21.75" customHeight="1" thickBot="1">
      <c r="A5" s="38" t="s">
        <v>95</v>
      </c>
      <c r="B5" s="39"/>
      <c r="C5" s="175" t="s">
        <v>92</v>
      </c>
      <c r="D5" s="175"/>
      <c r="E5" s="172"/>
      <c r="F5" s="172"/>
      <c r="G5" s="172"/>
      <c r="H5" s="172"/>
      <c r="I5" s="173"/>
      <c r="J5" s="40" t="str">
        <f>+IF(IF(C5&lt;&gt;"","","Príjemca,")&amp;IF(E5&lt;&gt;"","","názov klubu")="","OK",IF(C5&lt;&gt;"","","Príjemca,")&amp;IF(E5&lt;&gt;"","","názov klubu/meno a priezvisko športovca"))</f>
        <v>názov klubu/meno a priezvisko športovca</v>
      </c>
      <c r="K5" s="41">
        <f>+IF(OR(J5="OK",J5=""),1,0)</f>
        <v>0</v>
      </c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</row>
    <row r="6" spans="1:32" s="31" customFormat="1" ht="21.75" customHeight="1" thickBot="1">
      <c r="A6" s="164" t="str">
        <f>IF(C5="Športovec","Dátum narodenia :","IČO :")</f>
        <v>IČO :</v>
      </c>
      <c r="B6" s="164"/>
      <c r="C6" s="5"/>
      <c r="D6" s="6" t="s">
        <v>11</v>
      </c>
      <c r="E6" s="169"/>
      <c r="F6" s="169"/>
      <c r="G6" s="169"/>
      <c r="H6" s="19" t="s">
        <v>98</v>
      </c>
      <c r="I6" s="18"/>
      <c r="J6" s="40" t="str">
        <f>+IF(AND(C6&lt;&gt;"",E6&lt;&gt;"",I6&lt;&gt;""),"OK",IF(C6="","IČO/dátum narodenia,","")&amp;IF(E6="","adresa,","")&amp;IF(I6="","číslo zmluvy",""))</f>
        <v>IČO/dátum narodenia,adresa,číslo zmluvy</v>
      </c>
      <c r="K6" s="41">
        <f>+IF(OR(J6="OK",J6=""),1,0)</f>
        <v>0</v>
      </c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</row>
    <row r="7" spans="1:32" s="31" customFormat="1" ht="21.75" customHeight="1">
      <c r="A7" s="176" t="s">
        <v>145</v>
      </c>
      <c r="B7" s="176"/>
      <c r="C7" s="184" t="s">
        <v>148</v>
      </c>
      <c r="D7" s="184"/>
      <c r="E7" s="184"/>
      <c r="F7" s="182"/>
      <c r="G7" s="182"/>
      <c r="H7" s="42" t="s">
        <v>136</v>
      </c>
      <c r="I7" s="143"/>
      <c r="J7" s="40" t="str">
        <f>+IF(AND(C7&lt;&gt;"",F7&lt;&gt;"",I7&lt;&gt;""),"OK",IF(C7="","typ účtu,","")&amp;IF(F7="","IBAN,","")&amp;IF(I7="","ročná hodnota zmluvy",""))</f>
        <v>IBAN,ročná hodnota zmluvy</v>
      </c>
      <c r="K7" s="41">
        <f>+IF(OR(J7="OK",J7=""),1,0)</f>
        <v>0</v>
      </c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</row>
    <row r="8" spans="1:32" s="31" customFormat="1" ht="21.75" customHeight="1">
      <c r="A8" s="176" t="s">
        <v>50</v>
      </c>
      <c r="B8" s="176"/>
      <c r="C8" s="181" t="s">
        <v>16</v>
      </c>
      <c r="D8" s="181"/>
      <c r="E8" s="181"/>
      <c r="F8" s="43"/>
      <c r="G8" s="183"/>
      <c r="H8" s="183"/>
      <c r="I8" s="183"/>
      <c r="J8" s="40" t="str">
        <f>+IF(IF(C8="","Typ a názov zmluvy","")&amp;IF(OR(C8=E71,AND(C8=E68,C5=E119),C8=E76),IF(G8="","doplňujúci údaj k názvu zmluvy",""),"")="","OK",IF(C8="","Typ a názov zmluvy","")&amp;IF(OR(C8=E71,AND(C8=E68,C5=E119),C8=E76),IF(G8="","doplňujúci údaj k názvu zmluvy",""),""))</f>
        <v>OK</v>
      </c>
      <c r="K8" s="41">
        <f>+IF(OR(J8="OK",J8=""),1,0)</f>
        <v>1</v>
      </c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</row>
    <row r="9" spans="1:32" s="31" customFormat="1" ht="21" customHeight="1">
      <c r="A9" s="170" t="s">
        <v>137</v>
      </c>
      <c r="B9" s="171"/>
      <c r="C9" s="21"/>
      <c r="D9" s="7" t="s">
        <v>24</v>
      </c>
      <c r="E9" s="22"/>
      <c r="F9" s="44">
        <f>+IF(OR(C8=E69,C8=E70,C8=E71,C8=E72,C8=E73,C8=E74),1,0)</f>
        <v>0</v>
      </c>
      <c r="G9" s="20" t="s">
        <v>138</v>
      </c>
      <c r="H9" s="1"/>
      <c r="I9" s="1"/>
      <c r="J9" s="40" t="str">
        <f>+IF(IF(F9=1,IF(C9="","počet účastníkov,","")&amp;IF(E9="","kategória,",""),"")&amp;IF(H9="","od,","")&amp;IF(I9="","do","")="","OK",IF(F9=1,IF(C9="","počet účastníkov,","")&amp;IF(E9="","kategória,",""),"")&amp;IF(H9="","od,","")&amp;IF(I9="","do",""))</f>
        <v>od,do</v>
      </c>
      <c r="K9" s="41">
        <f>+IF(OR(J9="OK",J9=""),1,0)</f>
        <v>0</v>
      </c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</row>
    <row r="10" ht="6" customHeight="1">
      <c r="D10" s="45">
        <v>1</v>
      </c>
    </row>
    <row r="11" spans="1:9" ht="84" customHeight="1">
      <c r="A11" s="2" t="s">
        <v>142</v>
      </c>
      <c r="B11" s="105" t="s">
        <v>161</v>
      </c>
      <c r="C11" s="3" t="s">
        <v>8</v>
      </c>
      <c r="D11" s="3" t="s">
        <v>9</v>
      </c>
      <c r="E11" s="3" t="s">
        <v>182</v>
      </c>
      <c r="F11" s="3" t="s">
        <v>183</v>
      </c>
      <c r="G11" s="3" t="s">
        <v>10</v>
      </c>
      <c r="H11" s="4" t="s">
        <v>82</v>
      </c>
      <c r="I11" s="12" t="s">
        <v>87</v>
      </c>
    </row>
    <row r="12" spans="1:11" ht="36" customHeight="1">
      <c r="A12" s="133" t="s">
        <v>140</v>
      </c>
      <c r="B12" s="113">
        <f>+I6</f>
        <v>0</v>
      </c>
      <c r="C12" s="114"/>
      <c r="D12" s="114"/>
      <c r="E12" s="120" t="str">
        <f>+C8&amp;","&amp;IF(G8&lt;&gt;"",G8&amp;",","")&amp;IF(E9&lt;&gt;"","kategória:"&amp;E9&amp;",","")&amp;IF(F9,"dátum konania od: "&amp;DAY(H9)&amp;"."&amp;MONTH(H9)&amp;"."&amp;YEAR(H9)&amp;" do: "&amp;DAY(I9)&amp;"."&amp;MONTH(I9)&amp;"."&amp;YEAR(I9)&amp;", počet účastníkov: "&amp;C9&amp;",","")&amp;" ročná hodnota zmluvy: "&amp;I7&amp;" €"</f>
        <v>Zmluva o finančnom príspevku na šport mládeže, ročná hodnota zmluvy:  €</v>
      </c>
      <c r="F12" s="115">
        <f>+C6</f>
        <v>0</v>
      </c>
      <c r="G12" s="115">
        <f>+E5</f>
        <v>0</v>
      </c>
      <c r="H12" s="114">
        <v>0</v>
      </c>
      <c r="I12" s="116"/>
      <c r="K12" s="46"/>
    </row>
    <row r="13" spans="1:10" s="110" customFormat="1" ht="12.75">
      <c r="A13" s="121">
        <v>1</v>
      </c>
      <c r="B13" s="117">
        <f>+B$12</f>
        <v>0</v>
      </c>
      <c r="C13" s="131"/>
      <c r="D13" s="124"/>
      <c r="E13" s="123"/>
      <c r="F13" s="123"/>
      <c r="G13" s="123"/>
      <c r="H13" s="126"/>
      <c r="I13" s="15"/>
      <c r="J13" s="111">
        <f>+IF(AND(C13&lt;&gt;"",D13&lt;&gt;"",E13&lt;&gt;"",F13&lt;&gt;"",G13&lt;&gt;"",H13&lt;&gt;""),"OK",IF(AND(C13="",D13="",E13="",F13="",G13="",H13=""),"","doplňte ďalšie údaje"))</f>
      </c>
    </row>
    <row r="14" spans="1:10" s="110" customFormat="1" ht="12.75">
      <c r="A14" s="121">
        <v>2</v>
      </c>
      <c r="B14" s="117">
        <f aca="true" t="shared" si="0" ref="B14:B38">+B$12</f>
        <v>0</v>
      </c>
      <c r="C14" s="131"/>
      <c r="D14" s="124"/>
      <c r="E14" s="123"/>
      <c r="F14" s="123"/>
      <c r="G14" s="123"/>
      <c r="H14" s="126"/>
      <c r="I14" s="15"/>
      <c r="J14" s="111">
        <f aca="true" t="shared" si="1" ref="J14:J29">+IF(AND(C14&lt;&gt;"",D14&lt;&gt;"",E14&lt;&gt;"",F14&lt;&gt;"",G14&lt;&gt;"",H14&lt;&gt;""),"OK",IF(AND(C14="",D14="",E14="",F14="",G14="",H14=""),"","doplňte ďalšie údaje"))</f>
      </c>
    </row>
    <row r="15" spans="1:10" s="110" customFormat="1" ht="12.75">
      <c r="A15" s="121">
        <v>3</v>
      </c>
      <c r="B15" s="117">
        <f t="shared" si="0"/>
        <v>0</v>
      </c>
      <c r="C15" s="131"/>
      <c r="D15" s="123"/>
      <c r="E15" s="123"/>
      <c r="F15" s="123"/>
      <c r="G15" s="123"/>
      <c r="H15" s="126"/>
      <c r="I15" s="15"/>
      <c r="J15" s="111">
        <f t="shared" si="1"/>
      </c>
    </row>
    <row r="16" spans="1:10" s="110" customFormat="1" ht="12.75">
      <c r="A16" s="121">
        <v>4</v>
      </c>
      <c r="B16" s="117">
        <f t="shared" si="0"/>
        <v>0</v>
      </c>
      <c r="C16" s="131"/>
      <c r="D16" s="124"/>
      <c r="E16" s="123"/>
      <c r="F16" s="123"/>
      <c r="G16" s="123"/>
      <c r="H16" s="126"/>
      <c r="I16" s="15"/>
      <c r="J16" s="111">
        <f t="shared" si="1"/>
      </c>
    </row>
    <row r="17" spans="1:10" s="110" customFormat="1" ht="12.75">
      <c r="A17" s="121">
        <v>5</v>
      </c>
      <c r="B17" s="117">
        <f t="shared" si="0"/>
        <v>0</v>
      </c>
      <c r="C17" s="131"/>
      <c r="D17" s="124"/>
      <c r="E17" s="123"/>
      <c r="F17" s="123"/>
      <c r="G17" s="123"/>
      <c r="H17" s="126"/>
      <c r="I17" s="15"/>
      <c r="J17" s="111">
        <f t="shared" si="1"/>
      </c>
    </row>
    <row r="18" spans="1:10" s="110" customFormat="1" ht="12.75">
      <c r="A18" s="121">
        <v>6</v>
      </c>
      <c r="B18" s="117">
        <f t="shared" si="0"/>
        <v>0</v>
      </c>
      <c r="C18" s="131"/>
      <c r="D18" s="124"/>
      <c r="E18" s="123"/>
      <c r="F18" s="123"/>
      <c r="G18" s="123"/>
      <c r="H18" s="126"/>
      <c r="I18" s="15"/>
      <c r="J18" s="111">
        <f t="shared" si="1"/>
      </c>
    </row>
    <row r="19" spans="1:10" s="110" customFormat="1" ht="12.75">
      <c r="A19" s="121">
        <v>7</v>
      </c>
      <c r="B19" s="117">
        <f t="shared" si="0"/>
        <v>0</v>
      </c>
      <c r="C19" s="131"/>
      <c r="D19" s="123"/>
      <c r="E19" s="123"/>
      <c r="F19" s="123"/>
      <c r="G19" s="123"/>
      <c r="H19" s="126"/>
      <c r="I19" s="15"/>
      <c r="J19" s="111">
        <f t="shared" si="1"/>
      </c>
    </row>
    <row r="20" spans="1:10" s="110" customFormat="1" ht="12.75">
      <c r="A20" s="121">
        <v>8</v>
      </c>
      <c r="B20" s="117">
        <f t="shared" si="0"/>
        <v>0</v>
      </c>
      <c r="C20" s="131"/>
      <c r="D20" s="123"/>
      <c r="E20" s="123"/>
      <c r="F20" s="123"/>
      <c r="G20" s="123"/>
      <c r="H20" s="126"/>
      <c r="I20" s="15"/>
      <c r="J20" s="111">
        <f t="shared" si="1"/>
      </c>
    </row>
    <row r="21" spans="1:10" s="110" customFormat="1" ht="12.75">
      <c r="A21" s="121">
        <v>9</v>
      </c>
      <c r="B21" s="117">
        <f t="shared" si="0"/>
        <v>0</v>
      </c>
      <c r="C21" s="131"/>
      <c r="D21" s="123"/>
      <c r="E21" s="123"/>
      <c r="F21" s="123"/>
      <c r="G21" s="123"/>
      <c r="H21" s="126"/>
      <c r="I21" s="15"/>
      <c r="J21" s="111">
        <f t="shared" si="1"/>
      </c>
    </row>
    <row r="22" spans="1:10" s="110" customFormat="1" ht="12.75">
      <c r="A22" s="121">
        <v>10</v>
      </c>
      <c r="B22" s="117">
        <f t="shared" si="0"/>
        <v>0</v>
      </c>
      <c r="C22" s="131"/>
      <c r="D22" s="123"/>
      <c r="E22" s="123"/>
      <c r="F22" s="123"/>
      <c r="G22" s="123"/>
      <c r="H22" s="126"/>
      <c r="I22" s="15"/>
      <c r="J22" s="111">
        <f t="shared" si="1"/>
      </c>
    </row>
    <row r="23" spans="1:10" s="110" customFormat="1" ht="12.75">
      <c r="A23" s="121">
        <v>11</v>
      </c>
      <c r="B23" s="117">
        <f t="shared" si="0"/>
        <v>0</v>
      </c>
      <c r="C23" s="131"/>
      <c r="D23" s="123"/>
      <c r="E23" s="123"/>
      <c r="F23" s="123"/>
      <c r="G23" s="123"/>
      <c r="H23" s="126"/>
      <c r="I23" s="15"/>
      <c r="J23" s="111">
        <f t="shared" si="1"/>
      </c>
    </row>
    <row r="24" spans="1:10" s="110" customFormat="1" ht="12.75">
      <c r="A24" s="121">
        <v>12</v>
      </c>
      <c r="B24" s="117">
        <f t="shared" si="0"/>
        <v>0</v>
      </c>
      <c r="C24" s="131"/>
      <c r="D24" s="123"/>
      <c r="E24" s="123"/>
      <c r="F24" s="123"/>
      <c r="G24" s="123"/>
      <c r="H24" s="126"/>
      <c r="I24" s="15"/>
      <c r="J24" s="111">
        <f t="shared" si="1"/>
      </c>
    </row>
    <row r="25" spans="1:10" s="110" customFormat="1" ht="12.75">
      <c r="A25" s="121">
        <v>13</v>
      </c>
      <c r="B25" s="117">
        <f t="shared" si="0"/>
        <v>0</v>
      </c>
      <c r="C25" s="131"/>
      <c r="D25" s="123"/>
      <c r="E25" s="123"/>
      <c r="F25" s="123"/>
      <c r="G25" s="123"/>
      <c r="H25" s="126"/>
      <c r="I25" s="15"/>
      <c r="J25" s="111">
        <f t="shared" si="1"/>
      </c>
    </row>
    <row r="26" spans="1:10" s="110" customFormat="1" ht="12.75">
      <c r="A26" s="121">
        <v>14</v>
      </c>
      <c r="B26" s="117">
        <f t="shared" si="0"/>
        <v>0</v>
      </c>
      <c r="C26" s="131"/>
      <c r="D26" s="123"/>
      <c r="E26" s="123"/>
      <c r="F26" s="123"/>
      <c r="G26" s="123"/>
      <c r="H26" s="126"/>
      <c r="I26" s="15"/>
      <c r="J26" s="111">
        <f t="shared" si="1"/>
      </c>
    </row>
    <row r="27" spans="1:10" s="110" customFormat="1" ht="12.75">
      <c r="A27" s="121">
        <v>15</v>
      </c>
      <c r="B27" s="117">
        <f t="shared" si="0"/>
        <v>0</v>
      </c>
      <c r="C27" s="131"/>
      <c r="D27" s="123"/>
      <c r="E27" s="123"/>
      <c r="F27" s="123"/>
      <c r="G27" s="123"/>
      <c r="H27" s="126"/>
      <c r="I27" s="15"/>
      <c r="J27" s="111">
        <f t="shared" si="1"/>
      </c>
    </row>
    <row r="28" spans="1:10" s="110" customFormat="1" ht="12.75">
      <c r="A28" s="121">
        <v>16</v>
      </c>
      <c r="B28" s="117">
        <f t="shared" si="0"/>
        <v>0</v>
      </c>
      <c r="C28" s="131"/>
      <c r="D28" s="123"/>
      <c r="E28" s="123"/>
      <c r="F28" s="123"/>
      <c r="G28" s="123"/>
      <c r="H28" s="126"/>
      <c r="I28" s="15"/>
      <c r="J28" s="111">
        <f t="shared" si="1"/>
      </c>
    </row>
    <row r="29" spans="1:10" s="110" customFormat="1" ht="12.75">
      <c r="A29" s="121">
        <v>17</v>
      </c>
      <c r="B29" s="117">
        <f t="shared" si="0"/>
        <v>0</v>
      </c>
      <c r="C29" s="131"/>
      <c r="D29" s="123"/>
      <c r="E29" s="123"/>
      <c r="F29" s="123"/>
      <c r="G29" s="123"/>
      <c r="H29" s="126"/>
      <c r="I29" s="15"/>
      <c r="J29" s="111">
        <f t="shared" si="1"/>
      </c>
    </row>
    <row r="30" spans="1:10" s="110" customFormat="1" ht="12.75">
      <c r="A30" s="121">
        <v>18</v>
      </c>
      <c r="B30" s="117">
        <f t="shared" si="0"/>
        <v>0</v>
      </c>
      <c r="C30" s="131"/>
      <c r="D30" s="123"/>
      <c r="E30" s="123"/>
      <c r="F30" s="123"/>
      <c r="G30" s="123"/>
      <c r="H30" s="126"/>
      <c r="I30" s="15"/>
      <c r="J30" s="111">
        <f aca="true" t="shared" si="2" ref="J30:J38">+IF(AND(C30&lt;&gt;"",D30&lt;&gt;"",E30&lt;&gt;"",F30&lt;&gt;"",G30&lt;&gt;"",H30&lt;&gt;""),"OK",IF(AND(C30="",D30="",E30="",F30="",G30="",H30=""),"","doplňte ďalšie údaje"))</f>
      </c>
    </row>
    <row r="31" spans="1:10" s="110" customFormat="1" ht="12.75">
      <c r="A31" s="121">
        <v>19</v>
      </c>
      <c r="B31" s="117">
        <f t="shared" si="0"/>
        <v>0</v>
      </c>
      <c r="C31" s="131"/>
      <c r="D31" s="123"/>
      <c r="E31" s="123"/>
      <c r="F31" s="123"/>
      <c r="G31" s="123"/>
      <c r="H31" s="126"/>
      <c r="I31" s="15"/>
      <c r="J31" s="111">
        <f t="shared" si="2"/>
      </c>
    </row>
    <row r="32" spans="1:10" s="110" customFormat="1" ht="12.75">
      <c r="A32" s="121">
        <v>20</v>
      </c>
      <c r="B32" s="117">
        <f t="shared" si="0"/>
        <v>0</v>
      </c>
      <c r="C32" s="131"/>
      <c r="D32" s="123"/>
      <c r="E32" s="123"/>
      <c r="F32" s="123"/>
      <c r="G32" s="123"/>
      <c r="H32" s="126"/>
      <c r="I32" s="15"/>
      <c r="J32" s="111">
        <f t="shared" si="2"/>
      </c>
    </row>
    <row r="33" spans="1:10" s="110" customFormat="1" ht="12.75">
      <c r="A33" s="121">
        <v>21</v>
      </c>
      <c r="B33" s="117">
        <f t="shared" si="0"/>
        <v>0</v>
      </c>
      <c r="C33" s="131"/>
      <c r="D33" s="123"/>
      <c r="E33" s="123"/>
      <c r="F33" s="123"/>
      <c r="G33" s="123"/>
      <c r="H33" s="126"/>
      <c r="I33" s="15"/>
      <c r="J33" s="111">
        <f t="shared" si="2"/>
      </c>
    </row>
    <row r="34" spans="1:10" s="110" customFormat="1" ht="12.75">
      <c r="A34" s="121">
        <v>22</v>
      </c>
      <c r="B34" s="117">
        <f t="shared" si="0"/>
        <v>0</v>
      </c>
      <c r="C34" s="131"/>
      <c r="D34" s="123"/>
      <c r="E34" s="123"/>
      <c r="F34" s="123"/>
      <c r="G34" s="123"/>
      <c r="H34" s="126"/>
      <c r="I34" s="15"/>
      <c r="J34" s="111">
        <f t="shared" si="2"/>
      </c>
    </row>
    <row r="35" spans="1:10" s="110" customFormat="1" ht="12.75">
      <c r="A35" s="121">
        <v>23</v>
      </c>
      <c r="B35" s="117">
        <f t="shared" si="0"/>
        <v>0</v>
      </c>
      <c r="C35" s="131"/>
      <c r="D35" s="123"/>
      <c r="E35" s="123"/>
      <c r="F35" s="123"/>
      <c r="G35" s="123"/>
      <c r="H35" s="126"/>
      <c r="I35" s="15"/>
      <c r="J35" s="111">
        <f t="shared" si="2"/>
      </c>
    </row>
    <row r="36" spans="1:10" s="110" customFormat="1" ht="12.75">
      <c r="A36" s="121">
        <v>24</v>
      </c>
      <c r="B36" s="117">
        <f t="shared" si="0"/>
        <v>0</v>
      </c>
      <c r="C36" s="131"/>
      <c r="D36" s="123"/>
      <c r="E36" s="123"/>
      <c r="F36" s="123"/>
      <c r="G36" s="123"/>
      <c r="H36" s="126"/>
      <c r="I36" s="15"/>
      <c r="J36" s="111">
        <f t="shared" si="2"/>
      </c>
    </row>
    <row r="37" spans="1:10" s="110" customFormat="1" ht="12.75">
      <c r="A37" s="121">
        <v>25</v>
      </c>
      <c r="B37" s="117">
        <f t="shared" si="0"/>
        <v>0</v>
      </c>
      <c r="C37" s="131"/>
      <c r="D37" s="123"/>
      <c r="E37" s="123"/>
      <c r="F37" s="123"/>
      <c r="G37" s="123"/>
      <c r="H37" s="126"/>
      <c r="I37" s="15"/>
      <c r="J37" s="111">
        <f t="shared" si="2"/>
      </c>
    </row>
    <row r="38" spans="1:10" s="112" customFormat="1" ht="12.75">
      <c r="A38" s="121">
        <v>26</v>
      </c>
      <c r="B38" s="117">
        <f t="shared" si="0"/>
        <v>0</v>
      </c>
      <c r="C38" s="131"/>
      <c r="D38" s="123"/>
      <c r="E38" s="123"/>
      <c r="F38" s="123"/>
      <c r="G38" s="123"/>
      <c r="H38" s="126"/>
      <c r="I38" s="15"/>
      <c r="J38" s="111">
        <f t="shared" si="2"/>
      </c>
    </row>
    <row r="39" spans="1:10" s="112" customFormat="1" ht="25.5">
      <c r="A39" s="122"/>
      <c r="B39" s="118"/>
      <c r="C39" s="132"/>
      <c r="D39" s="125"/>
      <c r="E39" s="119" t="s">
        <v>15</v>
      </c>
      <c r="F39" s="125"/>
      <c r="G39" s="125"/>
      <c r="H39" s="127"/>
      <c r="I39" s="15"/>
      <c r="J39" s="111"/>
    </row>
    <row r="40" spans="1:11" s="52" customFormat="1" ht="18" customHeight="1">
      <c r="A40" s="48" t="s">
        <v>0</v>
      </c>
      <c r="B40" s="185" t="s">
        <v>85</v>
      </c>
      <c r="C40" s="186"/>
      <c r="D40" s="186"/>
      <c r="E40" s="186"/>
      <c r="F40" s="49"/>
      <c r="G40" s="50"/>
      <c r="H40" s="51">
        <f>SUM(H13:H39)</f>
        <v>0</v>
      </c>
      <c r="I40" s="13"/>
      <c r="K40" s="53"/>
    </row>
    <row r="41" spans="1:11" s="52" customFormat="1" ht="18" customHeight="1">
      <c r="A41" s="54" t="s">
        <v>4</v>
      </c>
      <c r="B41" s="166" t="s">
        <v>86</v>
      </c>
      <c r="C41" s="167"/>
      <c r="D41" s="167"/>
      <c r="E41" s="167"/>
      <c r="F41" s="167"/>
      <c r="G41" s="168"/>
      <c r="H41" s="128"/>
      <c r="I41" s="14"/>
      <c r="K41" s="53"/>
    </row>
    <row r="42" spans="1:12" s="60" customFormat="1" ht="18" customHeight="1">
      <c r="A42" s="55" t="s">
        <v>5</v>
      </c>
      <c r="B42" s="179" t="s">
        <v>12</v>
      </c>
      <c r="C42" s="180"/>
      <c r="D42" s="180"/>
      <c r="E42" s="180"/>
      <c r="F42" s="56"/>
      <c r="G42" s="107"/>
      <c r="H42" s="109"/>
      <c r="I42" s="108"/>
      <c r="J42" s="58" t="str">
        <f>+IF(H42=0,"nárok na príspevok","OK")</f>
        <v>nárok na príspevok</v>
      </c>
      <c r="K42" s="41">
        <f>+IF(OR(J42="OK",J42=""),1,0)</f>
        <v>0</v>
      </c>
      <c r="L42" s="59"/>
    </row>
    <row r="43" spans="1:12" s="60" customFormat="1" ht="18" customHeight="1">
      <c r="A43" s="61" t="s">
        <v>6</v>
      </c>
      <c r="B43" s="62" t="s">
        <v>88</v>
      </c>
      <c r="C43" s="63"/>
      <c r="D43" s="63"/>
      <c r="E43" s="63"/>
      <c r="F43" s="63"/>
      <c r="G43" s="57"/>
      <c r="H43" s="129"/>
      <c r="I43" s="15"/>
      <c r="K43" s="64"/>
      <c r="L43" s="59"/>
    </row>
    <row r="44" spans="1:11" s="60" customFormat="1" ht="18" customHeight="1">
      <c r="A44" s="55" t="s">
        <v>7</v>
      </c>
      <c r="B44" s="179" t="s">
        <v>90</v>
      </c>
      <c r="C44" s="180"/>
      <c r="D44" s="180"/>
      <c r="E44" s="180"/>
      <c r="F44" s="56"/>
      <c r="G44" s="57"/>
      <c r="H44" s="65">
        <f>MIN((H40+H41),(H42+H43))</f>
        <v>0</v>
      </c>
      <c r="I44" s="15"/>
      <c r="K44" s="64"/>
    </row>
    <row r="45" spans="1:11" s="52" customFormat="1" ht="18" customHeight="1">
      <c r="A45" s="61" t="s">
        <v>83</v>
      </c>
      <c r="B45" s="66" t="s">
        <v>97</v>
      </c>
      <c r="C45" s="67"/>
      <c r="D45" s="67"/>
      <c r="E45" s="67"/>
      <c r="F45" s="67"/>
      <c r="G45" s="68"/>
      <c r="H45" s="69">
        <f>+H40+H41-H44</f>
        <v>0</v>
      </c>
      <c r="I45" s="16"/>
      <c r="K45" s="53"/>
    </row>
    <row r="46" spans="1:11" s="52" customFormat="1" ht="18" customHeight="1">
      <c r="A46" s="61" t="s">
        <v>84</v>
      </c>
      <c r="B46" s="177" t="s">
        <v>13</v>
      </c>
      <c r="C46" s="178"/>
      <c r="D46" s="178"/>
      <c r="E46" s="178"/>
      <c r="F46" s="67"/>
      <c r="G46" s="68"/>
      <c r="H46" s="23"/>
      <c r="I46" s="16"/>
      <c r="K46" s="53"/>
    </row>
    <row r="47" spans="1:11" s="52" customFormat="1" ht="18" customHeight="1">
      <c r="A47" s="70" t="s">
        <v>89</v>
      </c>
      <c r="B47" s="147" t="s">
        <v>14</v>
      </c>
      <c r="C47" s="148"/>
      <c r="D47" s="148"/>
      <c r="E47" s="148"/>
      <c r="F47" s="71"/>
      <c r="G47" s="72"/>
      <c r="H47" s="73">
        <f>+H44-H46</f>
        <v>0</v>
      </c>
      <c r="I47" s="17"/>
      <c r="K47" s="53"/>
    </row>
    <row r="48" spans="2:9" ht="12.75">
      <c r="B48" s="74" t="s">
        <v>96</v>
      </c>
      <c r="C48" s="74"/>
      <c r="D48" s="75"/>
      <c r="E48" s="75"/>
      <c r="F48" s="75"/>
      <c r="G48" s="76"/>
      <c r="H48" s="77"/>
      <c r="I48" s="77"/>
    </row>
    <row r="49" spans="1:9" ht="96" customHeight="1">
      <c r="A49" s="149" t="s">
        <v>163</v>
      </c>
      <c r="B49" s="149"/>
      <c r="C49" s="149"/>
      <c r="D49" s="149"/>
      <c r="E49" s="149"/>
      <c r="F49" s="149"/>
      <c r="G49" s="149"/>
      <c r="H49" s="149"/>
      <c r="I49" s="149"/>
    </row>
    <row r="50" spans="1:9" ht="31.5" customHeight="1">
      <c r="A50" s="162" t="s">
        <v>99</v>
      </c>
      <c r="B50" s="162"/>
      <c r="C50" s="162"/>
      <c r="D50" s="162"/>
      <c r="E50" s="162"/>
      <c r="F50" s="162"/>
      <c r="G50" s="162"/>
      <c r="H50" s="162"/>
      <c r="I50" s="162"/>
    </row>
    <row r="51" spans="1:9" ht="13.5" customHeight="1">
      <c r="A51" s="163" t="str">
        <f>"Formulár bez príloh (dokladov) zašlite zároveň aj v elektronickej verzii (vo formáte .xlsx, .xls) na email: "</f>
        <v>Formulár bez príloh (dokladov) zašlite zároveň aj v elektronickej verzii (vo formáte .xlsx, .xls) na email: </v>
      </c>
      <c r="B51" s="163"/>
      <c r="C51" s="163"/>
      <c r="D51" s="163"/>
      <c r="E51" s="163"/>
      <c r="F51" s="163"/>
      <c r="G51" s="106" t="str">
        <f>+IF(C8=E68,"vyuctovanie.hraci@stz.sk","vyuctovanie.kluby@stz.sk")</f>
        <v>vyuctovanie.kluby@stz.sk</v>
      </c>
      <c r="H51" s="102"/>
      <c r="I51" s="102"/>
    </row>
    <row r="52" spans="1:9" ht="13.5" customHeight="1">
      <c r="A52" s="150" t="s">
        <v>58</v>
      </c>
      <c r="B52" s="150"/>
      <c r="C52" s="150"/>
      <c r="D52" s="150"/>
      <c r="E52" s="101">
        <f>IF(I6&lt;&gt;"",I6,"")</f>
      </c>
      <c r="F52" s="78"/>
      <c r="G52" s="79"/>
      <c r="H52" s="79"/>
      <c r="I52" s="80"/>
    </row>
    <row r="53" spans="1:11" s="11" customFormat="1" ht="49.5" customHeight="1">
      <c r="A53" s="161" t="s">
        <v>162</v>
      </c>
      <c r="B53" s="161"/>
      <c r="C53" s="161"/>
      <c r="D53" s="161"/>
      <c r="E53" s="161"/>
      <c r="F53" s="161"/>
      <c r="G53" s="161"/>
      <c r="H53" s="161"/>
      <c r="I53" s="161"/>
      <c r="J53" s="10"/>
      <c r="K53" s="24"/>
    </row>
    <row r="54" spans="1:32" ht="6" customHeight="1">
      <c r="A54" s="145" t="s">
        <v>1</v>
      </c>
      <c r="B54" s="145"/>
      <c r="C54" s="151"/>
      <c r="D54" s="151"/>
      <c r="E54" s="151"/>
      <c r="F54" s="81"/>
      <c r="G54" s="8"/>
      <c r="J54" s="144" t="str">
        <f>+IF(C54="","vypracoval","OK")</f>
        <v>vypracoval</v>
      </c>
      <c r="K54" s="82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</row>
    <row r="55" spans="1:32" ht="15.75">
      <c r="A55" s="145"/>
      <c r="B55" s="145"/>
      <c r="C55" s="152"/>
      <c r="D55" s="152"/>
      <c r="E55" s="152"/>
      <c r="F55" s="81"/>
      <c r="G55" s="8"/>
      <c r="J55" s="144"/>
      <c r="K55" s="41">
        <f>+IF(OR(J54="OK",J54=""),1,0)</f>
        <v>0</v>
      </c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</row>
    <row r="56" spans="1:32" ht="9" customHeight="1">
      <c r="A56" s="145" t="s">
        <v>57</v>
      </c>
      <c r="B56" s="145"/>
      <c r="C56" s="152"/>
      <c r="D56" s="152"/>
      <c r="E56" s="152"/>
      <c r="F56" s="81"/>
      <c r="J56" s="144" t="str">
        <f>+IF(C56="","telefón a email","OK")</f>
        <v>telefón a email</v>
      </c>
      <c r="K56" s="82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</row>
    <row r="57" spans="1:32" ht="15.75">
      <c r="A57" s="145"/>
      <c r="B57" s="145"/>
      <c r="C57" s="152"/>
      <c r="D57" s="152"/>
      <c r="E57" s="152"/>
      <c r="F57" s="81"/>
      <c r="J57" s="144"/>
      <c r="K57" s="41">
        <f>+IF(OR(J56="OK",J56=""),1,0)</f>
        <v>0</v>
      </c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</row>
    <row r="58" spans="1:32" ht="9" customHeight="1">
      <c r="A58" s="145" t="s">
        <v>2</v>
      </c>
      <c r="B58" s="145"/>
      <c r="C58" s="146"/>
      <c r="D58" s="146"/>
      <c r="E58" s="146"/>
      <c r="F58" s="83"/>
      <c r="G58" s="158"/>
      <c r="H58" s="158"/>
      <c r="I58" s="158"/>
      <c r="J58" s="144" t="str">
        <f>+IF(C58="","dátum","OK")</f>
        <v>dátum</v>
      </c>
      <c r="K58" s="82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</row>
    <row r="59" spans="1:32" ht="15.75">
      <c r="A59" s="145"/>
      <c r="B59" s="145"/>
      <c r="C59" s="146"/>
      <c r="D59" s="146"/>
      <c r="E59" s="146"/>
      <c r="F59" s="84"/>
      <c r="G59" s="160" t="s">
        <v>141</v>
      </c>
      <c r="H59" s="160"/>
      <c r="I59" s="160"/>
      <c r="J59" s="144"/>
      <c r="K59" s="41">
        <f>+IF(OR(J58="OK",J58=""),1,0)</f>
        <v>0</v>
      </c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</row>
    <row r="60" spans="1:32" ht="3" customHeight="1">
      <c r="A60" s="85"/>
      <c r="B60" s="86"/>
      <c r="C60" s="86"/>
      <c r="D60" s="86"/>
      <c r="E60" s="86"/>
      <c r="F60" s="85"/>
      <c r="G60" s="157"/>
      <c r="H60" s="157"/>
      <c r="I60" s="157"/>
      <c r="J60" s="47"/>
      <c r="K60" s="82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</row>
    <row r="61" spans="1:32" ht="12.75" customHeight="1">
      <c r="A61" s="85"/>
      <c r="B61" s="153" t="str">
        <f>+IF(AND(K59,K57,K55,K42,K13:K39,K5:K9),"Formulár je vyplnený formálne správne.","Formulár vykazuje formálne chyby, opravte!!!")</f>
        <v>Formulár vykazuje formálne chyby, opravte!!!</v>
      </c>
      <c r="C61" s="153"/>
      <c r="D61" s="153"/>
      <c r="E61" s="153"/>
      <c r="F61" s="85"/>
      <c r="G61" s="157"/>
      <c r="H61" s="157"/>
      <c r="I61" s="157"/>
      <c r="J61" s="47"/>
      <c r="K61" s="82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</row>
    <row r="62" spans="1:32" ht="12.75" customHeight="1">
      <c r="A62" s="85"/>
      <c r="B62" s="153"/>
      <c r="C62" s="153"/>
      <c r="D62" s="153"/>
      <c r="E62" s="153"/>
      <c r="F62" s="85"/>
      <c r="G62" s="158"/>
      <c r="H62" s="158"/>
      <c r="I62" s="158"/>
      <c r="J62" s="47"/>
      <c r="K62" s="82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</row>
    <row r="63" spans="1:32" ht="12.75" customHeight="1">
      <c r="A63" s="85"/>
      <c r="B63" s="154"/>
      <c r="C63" s="154"/>
      <c r="D63" s="154"/>
      <c r="E63" s="154"/>
      <c r="F63" s="85"/>
      <c r="G63" s="159" t="s">
        <v>3</v>
      </c>
      <c r="H63" s="159"/>
      <c r="I63" s="159"/>
      <c r="J63" s="47"/>
      <c r="K63" s="82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</row>
    <row r="64" spans="1:9" ht="13.5" hidden="1">
      <c r="A64" s="87"/>
      <c r="B64" s="87"/>
      <c r="C64" s="87"/>
      <c r="D64" s="87"/>
      <c r="E64" s="88" t="s">
        <v>143</v>
      </c>
      <c r="F64" s="88"/>
      <c r="G64" s="87"/>
      <c r="H64" s="87"/>
      <c r="I64" s="87"/>
    </row>
    <row r="65" ht="13.5" hidden="1"/>
    <row r="66" spans="4:7" ht="13.5" hidden="1">
      <c r="D66" s="89"/>
      <c r="E66" s="90" t="s">
        <v>49</v>
      </c>
      <c r="F66" s="90"/>
      <c r="G66" s="89"/>
    </row>
    <row r="67" spans="4:7" ht="13.5" hidden="1">
      <c r="D67" s="91">
        <v>1</v>
      </c>
      <c r="E67" s="92" t="s">
        <v>16</v>
      </c>
      <c r="F67" s="92"/>
      <c r="G67" s="89"/>
    </row>
    <row r="68" spans="4:7" ht="13.5" hidden="1">
      <c r="D68" s="91">
        <v>2</v>
      </c>
      <c r="E68" s="92" t="s">
        <v>17</v>
      </c>
      <c r="F68" s="92"/>
      <c r="G68" s="89"/>
    </row>
    <row r="69" spans="4:7" ht="13.5" hidden="1">
      <c r="D69" s="91">
        <v>3</v>
      </c>
      <c r="E69" s="92" t="s">
        <v>18</v>
      </c>
      <c r="F69" s="92"/>
      <c r="G69" s="89"/>
    </row>
    <row r="70" spans="4:7" ht="13.5" hidden="1">
      <c r="D70" s="91">
        <v>4</v>
      </c>
      <c r="E70" s="92" t="s">
        <v>19</v>
      </c>
      <c r="F70" s="92"/>
      <c r="G70" s="89"/>
    </row>
    <row r="71" spans="4:7" ht="13.5" hidden="1">
      <c r="D71" s="91">
        <v>5</v>
      </c>
      <c r="E71" s="92" t="s">
        <v>23</v>
      </c>
      <c r="F71" s="92"/>
      <c r="G71" s="89"/>
    </row>
    <row r="72" spans="4:7" ht="13.5" hidden="1">
      <c r="D72" s="91">
        <v>6</v>
      </c>
      <c r="E72" s="92" t="s">
        <v>21</v>
      </c>
      <c r="F72" s="92"/>
      <c r="G72" s="89"/>
    </row>
    <row r="73" spans="4:7" ht="13.5" hidden="1">
      <c r="D73" s="91">
        <v>7</v>
      </c>
      <c r="E73" s="92" t="s">
        <v>20</v>
      </c>
      <c r="F73" s="92"/>
      <c r="G73" s="89"/>
    </row>
    <row r="74" spans="4:7" ht="13.5" hidden="1">
      <c r="D74" s="91">
        <v>8</v>
      </c>
      <c r="E74" s="92" t="s">
        <v>51</v>
      </c>
      <c r="F74" s="92"/>
      <c r="G74" s="89"/>
    </row>
    <row r="75" spans="4:7" ht="13.5" hidden="1">
      <c r="D75" s="91">
        <v>9</v>
      </c>
      <c r="E75" s="92" t="s">
        <v>22</v>
      </c>
      <c r="F75" s="92"/>
      <c r="G75" s="89"/>
    </row>
    <row r="76" spans="4:7" ht="13.5" hidden="1">
      <c r="D76" s="91">
        <v>10</v>
      </c>
      <c r="E76" s="92" t="s">
        <v>144</v>
      </c>
      <c r="F76" s="92"/>
      <c r="G76" s="89"/>
    </row>
    <row r="77" ht="13.5" hidden="1"/>
    <row r="78" ht="13.5" hidden="1">
      <c r="E78" s="92"/>
    </row>
    <row r="79" ht="13.5" hidden="1"/>
    <row r="80" ht="13.5" hidden="1"/>
    <row r="81" spans="4:6" ht="13.5" hidden="1">
      <c r="D81" s="93"/>
      <c r="E81" s="94" t="s">
        <v>25</v>
      </c>
      <c r="F81" s="94"/>
    </row>
    <row r="82" spans="4:6" ht="13.5" hidden="1">
      <c r="D82" s="95">
        <v>1</v>
      </c>
      <c r="E82" s="93"/>
      <c r="F82" s="93"/>
    </row>
    <row r="83" spans="4:6" ht="13.5" hidden="1">
      <c r="D83" s="95">
        <v>2</v>
      </c>
      <c r="E83" s="93" t="s">
        <v>139</v>
      </c>
      <c r="F83" s="93"/>
    </row>
    <row r="84" spans="4:6" ht="13.5" hidden="1">
      <c r="D84" s="95">
        <v>3</v>
      </c>
      <c r="E84" s="93" t="s">
        <v>41</v>
      </c>
      <c r="F84" s="93"/>
    </row>
    <row r="85" spans="4:6" ht="13.5" hidden="1">
      <c r="D85" s="95">
        <v>4</v>
      </c>
      <c r="E85" s="93" t="s">
        <v>26</v>
      </c>
      <c r="F85" s="93"/>
    </row>
    <row r="86" spans="4:6" ht="13.5" hidden="1">
      <c r="D86" s="95">
        <v>5</v>
      </c>
      <c r="E86" s="93" t="s">
        <v>27</v>
      </c>
      <c r="F86" s="93"/>
    </row>
    <row r="87" spans="4:6" ht="13.5" hidden="1">
      <c r="D87" s="95">
        <f>1+D86</f>
        <v>6</v>
      </c>
      <c r="E87" s="93" t="s">
        <v>28</v>
      </c>
      <c r="F87" s="93"/>
    </row>
    <row r="88" spans="4:6" ht="13.5" hidden="1">
      <c r="D88" s="95">
        <f aca="true" t="shared" si="3" ref="D88:D111">1+D87</f>
        <v>7</v>
      </c>
      <c r="E88" s="93" t="s">
        <v>29</v>
      </c>
      <c r="F88" s="93"/>
    </row>
    <row r="89" spans="4:6" ht="13.5" hidden="1">
      <c r="D89" s="95">
        <f t="shared" si="3"/>
        <v>8</v>
      </c>
      <c r="E89" s="93" t="s">
        <v>30</v>
      </c>
      <c r="F89" s="93"/>
    </row>
    <row r="90" spans="4:6" ht="13.5" hidden="1">
      <c r="D90" s="95">
        <f t="shared" si="3"/>
        <v>9</v>
      </c>
      <c r="E90" s="93" t="s">
        <v>31</v>
      </c>
      <c r="F90" s="93"/>
    </row>
    <row r="91" spans="4:6" ht="13.5" hidden="1">
      <c r="D91" s="95">
        <f t="shared" si="3"/>
        <v>10</v>
      </c>
      <c r="E91" s="93" t="s">
        <v>32</v>
      </c>
      <c r="F91" s="93"/>
    </row>
    <row r="92" spans="4:6" ht="13.5" hidden="1">
      <c r="D92" s="95">
        <f t="shared" si="3"/>
        <v>11</v>
      </c>
      <c r="E92" s="93" t="s">
        <v>33</v>
      </c>
      <c r="F92" s="93"/>
    </row>
    <row r="93" spans="4:6" ht="13.5" hidden="1">
      <c r="D93" s="95">
        <f t="shared" si="3"/>
        <v>12</v>
      </c>
      <c r="E93" s="93" t="s">
        <v>34</v>
      </c>
      <c r="F93" s="93"/>
    </row>
    <row r="94" spans="4:6" ht="13.5" hidden="1">
      <c r="D94" s="95">
        <f t="shared" si="3"/>
        <v>13</v>
      </c>
      <c r="E94" s="93" t="s">
        <v>52</v>
      </c>
      <c r="F94" s="93"/>
    </row>
    <row r="95" spans="4:6" ht="13.5" hidden="1">
      <c r="D95" s="95">
        <f t="shared" si="3"/>
        <v>14</v>
      </c>
      <c r="E95" s="93" t="s">
        <v>53</v>
      </c>
      <c r="F95" s="93"/>
    </row>
    <row r="96" spans="4:6" ht="13.5" hidden="1">
      <c r="D96" s="95">
        <f t="shared" si="3"/>
        <v>15</v>
      </c>
      <c r="E96" s="93" t="s">
        <v>54</v>
      </c>
      <c r="F96" s="93"/>
    </row>
    <row r="97" spans="4:6" ht="13.5" hidden="1">
      <c r="D97" s="95">
        <f t="shared" si="3"/>
        <v>16</v>
      </c>
      <c r="E97" s="93" t="s">
        <v>35</v>
      </c>
      <c r="F97" s="93"/>
    </row>
    <row r="98" spans="4:6" ht="13.5" hidden="1">
      <c r="D98" s="95">
        <f t="shared" si="3"/>
        <v>17</v>
      </c>
      <c r="E98" s="93" t="s">
        <v>36</v>
      </c>
      <c r="F98" s="93"/>
    </row>
    <row r="99" spans="4:6" ht="13.5" hidden="1">
      <c r="D99" s="95">
        <f t="shared" si="3"/>
        <v>18</v>
      </c>
      <c r="E99" s="93" t="s">
        <v>37</v>
      </c>
      <c r="F99" s="93"/>
    </row>
    <row r="100" spans="4:6" ht="13.5" hidden="1">
      <c r="D100" s="95">
        <f t="shared" si="3"/>
        <v>19</v>
      </c>
      <c r="E100" s="93" t="s">
        <v>38</v>
      </c>
      <c r="F100" s="93"/>
    </row>
    <row r="101" spans="4:6" ht="13.5" hidden="1">
      <c r="D101" s="95">
        <f t="shared" si="3"/>
        <v>20</v>
      </c>
      <c r="E101" s="93" t="s">
        <v>42</v>
      </c>
      <c r="F101" s="93"/>
    </row>
    <row r="102" spans="4:6" ht="13.5" hidden="1">
      <c r="D102" s="95">
        <f t="shared" si="3"/>
        <v>21</v>
      </c>
      <c r="E102" s="93" t="s">
        <v>43</v>
      </c>
      <c r="F102" s="93"/>
    </row>
    <row r="103" spans="4:6" ht="13.5" hidden="1">
      <c r="D103" s="95">
        <f t="shared" si="3"/>
        <v>22</v>
      </c>
      <c r="E103" s="93" t="s">
        <v>44</v>
      </c>
      <c r="F103" s="93"/>
    </row>
    <row r="104" spans="4:6" ht="13.5" hidden="1">
      <c r="D104" s="95">
        <f t="shared" si="3"/>
        <v>23</v>
      </c>
      <c r="E104" s="93" t="s">
        <v>45</v>
      </c>
      <c r="F104" s="93"/>
    </row>
    <row r="105" spans="4:6" ht="13.5" hidden="1">
      <c r="D105" s="95">
        <f t="shared" si="3"/>
        <v>24</v>
      </c>
      <c r="E105" s="93" t="s">
        <v>46</v>
      </c>
      <c r="F105" s="93"/>
    </row>
    <row r="106" spans="4:6" ht="13.5" hidden="1">
      <c r="D106" s="95">
        <f t="shared" si="3"/>
        <v>25</v>
      </c>
      <c r="E106" s="93" t="s">
        <v>47</v>
      </c>
      <c r="F106" s="93"/>
    </row>
    <row r="107" spans="4:6" ht="13.5" hidden="1">
      <c r="D107" s="95">
        <f t="shared" si="3"/>
        <v>26</v>
      </c>
      <c r="E107" s="93" t="s">
        <v>48</v>
      </c>
      <c r="F107" s="93"/>
    </row>
    <row r="108" spans="4:6" ht="13.5" hidden="1">
      <c r="D108" s="95">
        <f t="shared" si="3"/>
        <v>27</v>
      </c>
      <c r="E108" s="93" t="s">
        <v>39</v>
      </c>
      <c r="F108" s="93"/>
    </row>
    <row r="109" spans="4:6" ht="13.5" hidden="1">
      <c r="D109" s="95">
        <f t="shared" si="3"/>
        <v>28</v>
      </c>
      <c r="E109" s="93" t="s">
        <v>40</v>
      </c>
      <c r="F109" s="93"/>
    </row>
    <row r="110" spans="4:6" ht="13.5" hidden="1">
      <c r="D110" s="95">
        <f t="shared" si="3"/>
        <v>29</v>
      </c>
      <c r="E110" s="93" t="s">
        <v>55</v>
      </c>
      <c r="F110" s="93"/>
    </row>
    <row r="111" spans="4:6" ht="13.5" hidden="1">
      <c r="D111" s="95">
        <f t="shared" si="3"/>
        <v>30</v>
      </c>
      <c r="E111" s="93" t="s">
        <v>56</v>
      </c>
      <c r="F111" s="93"/>
    </row>
    <row r="112" spans="4:6" ht="13.5" hidden="1">
      <c r="D112" s="95">
        <v>31</v>
      </c>
      <c r="E112" s="93" t="s">
        <v>168</v>
      </c>
      <c r="F112" s="93"/>
    </row>
    <row r="113" spans="4:6" ht="13.5" hidden="1">
      <c r="D113" s="95">
        <v>32</v>
      </c>
      <c r="E113" s="93" t="s">
        <v>169</v>
      </c>
      <c r="F113" s="93"/>
    </row>
    <row r="114" spans="4:6" ht="13.5" hidden="1">
      <c r="D114" s="95">
        <v>33</v>
      </c>
      <c r="E114" s="93" t="s">
        <v>170</v>
      </c>
      <c r="F114" s="93"/>
    </row>
    <row r="115" ht="13.5" hidden="1"/>
    <row r="116" ht="13.5" hidden="1"/>
    <row r="117" ht="13.5" hidden="1"/>
    <row r="118" spans="4:6" ht="14.25" hidden="1">
      <c r="D118" s="93"/>
      <c r="E118" s="94" t="s">
        <v>91</v>
      </c>
      <c r="F118" s="96"/>
    </row>
    <row r="119" spans="4:6" ht="14.25" hidden="1">
      <c r="D119" s="95">
        <v>1</v>
      </c>
      <c r="E119" s="93" t="s">
        <v>92</v>
      </c>
      <c r="F119" s="97"/>
    </row>
    <row r="120" spans="4:6" ht="14.25" hidden="1">
      <c r="D120" s="95">
        <v>2</v>
      </c>
      <c r="E120" s="93" t="s">
        <v>94</v>
      </c>
      <c r="F120" s="97"/>
    </row>
    <row r="121" spans="4:6" ht="14.25" hidden="1">
      <c r="D121" s="95">
        <v>3</v>
      </c>
      <c r="E121" s="93" t="s">
        <v>93</v>
      </c>
      <c r="F121" s="97"/>
    </row>
    <row r="122" spans="4:6" ht="14.25" hidden="1">
      <c r="D122" s="95">
        <v>4</v>
      </c>
      <c r="E122" s="93"/>
      <c r="F122" s="97"/>
    </row>
    <row r="123" ht="13.5" hidden="1"/>
    <row r="124" spans="4:6" ht="13.5" hidden="1">
      <c r="D124" s="98"/>
      <c r="E124" s="99" t="s">
        <v>146</v>
      </c>
      <c r="F124" s="98"/>
    </row>
    <row r="125" spans="4:9" ht="13.5" hidden="1">
      <c r="D125" s="100">
        <v>1</v>
      </c>
      <c r="E125" s="25" t="s">
        <v>147</v>
      </c>
      <c r="F125" s="25"/>
      <c r="G125" s="26"/>
      <c r="H125" s="26"/>
      <c r="I125" s="26"/>
    </row>
    <row r="126" spans="4:6" ht="13.5" hidden="1">
      <c r="D126" s="100">
        <v>2</v>
      </c>
      <c r="E126" s="98" t="s">
        <v>148</v>
      </c>
      <c r="F126" s="98"/>
    </row>
    <row r="127" ht="13.5" hidden="1"/>
    <row r="128" ht="12.75"/>
    <row r="129" ht="12.75"/>
    <row r="130" ht="12.75"/>
    <row r="131" ht="12.75"/>
    <row r="132" ht="12.75"/>
  </sheetData>
  <sheetProtection password="C242" sheet="1" insertRows="0" deleteRows="0"/>
  <mergeCells count="40">
    <mergeCell ref="A8:B8"/>
    <mergeCell ref="B46:E46"/>
    <mergeCell ref="B42:E42"/>
    <mergeCell ref="B44:E44"/>
    <mergeCell ref="C8:E8"/>
    <mergeCell ref="F7:G7"/>
    <mergeCell ref="G8:I8"/>
    <mergeCell ref="A7:B7"/>
    <mergeCell ref="C7:E7"/>
    <mergeCell ref="B40:E40"/>
    <mergeCell ref="A51:F51"/>
    <mergeCell ref="A56:B57"/>
    <mergeCell ref="A6:B6"/>
    <mergeCell ref="A3:I3"/>
    <mergeCell ref="B41:G41"/>
    <mergeCell ref="E6:G6"/>
    <mergeCell ref="A9:B9"/>
    <mergeCell ref="E5:I5"/>
    <mergeCell ref="G4:I4"/>
    <mergeCell ref="C5:D5"/>
    <mergeCell ref="B61:E63"/>
    <mergeCell ref="F1:I1"/>
    <mergeCell ref="A1:E1"/>
    <mergeCell ref="G60:I62"/>
    <mergeCell ref="G63:I63"/>
    <mergeCell ref="G58:I58"/>
    <mergeCell ref="G59:I59"/>
    <mergeCell ref="A58:B59"/>
    <mergeCell ref="A53:I53"/>
    <mergeCell ref="A50:I50"/>
    <mergeCell ref="J58:J59"/>
    <mergeCell ref="A54:B55"/>
    <mergeCell ref="C58:E59"/>
    <mergeCell ref="B47:E47"/>
    <mergeCell ref="A49:I49"/>
    <mergeCell ref="A52:D52"/>
    <mergeCell ref="J54:J55"/>
    <mergeCell ref="J56:J57"/>
    <mergeCell ref="C54:E55"/>
    <mergeCell ref="C56:E57"/>
  </mergeCells>
  <conditionalFormatting sqref="J13:J29 J5:J9 J38:J39">
    <cfRule type="cellIs" priority="17" dxfId="0" operator="equal" stopIfTrue="1">
      <formula>"OK"</formula>
    </cfRule>
  </conditionalFormatting>
  <conditionalFormatting sqref="J54:J59">
    <cfRule type="cellIs" priority="10" dxfId="0" operator="equal" stopIfTrue="1">
      <formula>"OK"</formula>
    </cfRule>
  </conditionalFormatting>
  <conditionalFormatting sqref="J42">
    <cfRule type="cellIs" priority="9" dxfId="0" operator="equal" stopIfTrue="1">
      <formula>"OK"</formula>
    </cfRule>
  </conditionalFormatting>
  <conditionalFormatting sqref="C60:E60 B60:B61 F1:I1">
    <cfRule type="cellIs" priority="8" dxfId="0" operator="equal" stopIfTrue="1">
      <formula>"Formulár je vyplnený formálne správne."</formula>
    </cfRule>
  </conditionalFormatting>
  <conditionalFormatting sqref="J30:J32">
    <cfRule type="cellIs" priority="2" dxfId="0" operator="equal" stopIfTrue="1">
      <formula>"OK"</formula>
    </cfRule>
  </conditionalFormatting>
  <conditionalFormatting sqref="J33:J37">
    <cfRule type="cellIs" priority="1" dxfId="0" operator="equal" stopIfTrue="1">
      <formula>"OK"</formula>
    </cfRule>
  </conditionalFormatting>
  <dataValidations count="23">
    <dataValidation type="date" allowBlank="1" showInputMessage="1" showErrorMessage="1" promptTitle="Dátum konca obdobia/podujatia" prompt="Uveďte dátum ukončenia obdobia vyúčtovania alebo ukončenia podujatia." errorTitle="Chyba" error="Dátum musí byť v rozmedzí &quot;od&quot; až 31.12.2022" sqref="I9">
      <formula1>H9</formula1>
      <formula2>44926</formula2>
    </dataValidation>
    <dataValidation type="decimal" operator="greaterThanOrEqual" allowBlank="1" showInputMessage="1" showErrorMessage="1" errorTitle="Chyba" error="Zadajte kladnú číselnú hodnotu" sqref="H41:H42">
      <formula1>0</formula1>
    </dataValidation>
    <dataValidation type="decimal" operator="greaterThanOrEqual" allowBlank="1" showInputMessage="1" showErrorMessage="1" errorTitle="Chyba" error="Uveďte kladnú číselnú hodnotu." sqref="H43">
      <formula1>0</formula1>
    </dataValidation>
    <dataValidation type="decimal" operator="greaterThanOrEqual" allowBlank="1" showInputMessage="1" showErrorMessage="1" errorTitle="Chyba" error="Uveďte kladnú číselnú hodnotu" sqref="H46">
      <formula1>0</formula1>
    </dataValidation>
    <dataValidation type="date" allowBlank="1" showInputMessage="1" showErrorMessage="1" errorTitle="Chyba" error="Uveďte dátum v rozmedzí 1.1.2022-31.12.2022." sqref="C58:E59">
      <formula1>44562</formula1>
      <formula2>44926</formula2>
    </dataValidation>
    <dataValidation type="date" allowBlank="1" showInputMessage="1" showErrorMessage="1" sqref="D11">
      <formula1>42370</formula1>
      <formula2>42735</formula2>
    </dataValidation>
    <dataValidation type="list" allowBlank="1" showInputMessage="1" showErrorMessage="1" promptTitle="Príjemca finančného príspevku" prompt="Vyberte možnosť z rozbaľovacieho zoznamu.&#10;&#10;V prípade Zmluvy o finančnom príspevku pre športovca, ak po podpise Dodatku k zmluve idú finančné prostriedky pre športovca na bank.účet klubu, je príjemcom klub." errorTitle="Chyba" error="Neplatný údaj, vyberte možnosť z rozbaľovacieho zoznamu" sqref="C5:D5">
      <formula1>$E$119:$E$121</formula1>
    </dataValidation>
    <dataValidation allowBlank="1" showInputMessage="1" showErrorMessage="1" promptTitle="Názov príjemcu" prompt="V prípade klubu uviesť oficiálny názov klubu v zmysle zakladacieho dokumentu (stanovy), zapísaný v registri občianskych združení alebo v obchodnom registri.&#10;V prípade športovca uviesť meno a priezvisko." sqref="E5:I5"/>
    <dataValidation type="textLength" operator="lessThan" allowBlank="1" showInputMessage="1" showErrorMessage="1" promptTitle="IČO alebo dátum narodenia" prompt="Ak je príjemcom klub alebo RTZ, uveďťe jeho IČO.&#10;Ak je príjemcom športovec, uveďte jeho dátum narodenia." sqref="C6">
      <formula1>11</formula1>
    </dataValidation>
    <dataValidation type="textLength" operator="greaterThan" allowBlank="1" showInputMessage="1" showErrorMessage="1" sqref="E6:G6">
      <formula1>0</formula1>
    </dataValidation>
    <dataValidation type="whole" allowBlank="1" showInputMessage="1" showErrorMessage="1" promptTitle="Číslo zmluvy" prompt="Uveďte 8 miestne číslo zmluvy uvedené na jej 1.strane" errorTitle="Chyba" error="Uveďte platné 8 miestne číslo zmluvy vo formáte 2RRXXXXX" sqref="I6">
      <formula1>21600000</formula1>
      <formula2>22300000</formula2>
    </dataValidation>
    <dataValidation allowBlank="1" showInputMessage="1" showErrorMessage="1" prompt="Uveďte dodatok alebo poznámku k názvu zmluvy, ak je to potrebné na lepšiu identifikáciu zmluvy." sqref="G8:I8"/>
    <dataValidation type="list" allowBlank="1" showInputMessage="1" showErrorMessage="1" promptTitle="Typ zmluvy" prompt="Vyberte typ zmluvy z rozbaľovacieho zoznamu" sqref="C8:E8">
      <formula1>$E$67:$E$76</formula1>
    </dataValidation>
    <dataValidation type="list" allowBlank="1" showInputMessage="1" showErrorMessage="1" promptTitle="Kategória podujatia" prompt="Vyplňte kategóriu podujatia z rozbaľovacieho zoznamu (iba v prípade Zmluvy na organizáciu podujatia : majstrovstvá SR a regiónov jednotlivcov a družstiev, medzinárodné turnaje v SR, Detský DCaFC)." sqref="E9">
      <formula1>$E$82:$E$114</formula1>
    </dataValidation>
    <dataValidation operator="equal" allowBlank="1" showInputMessage="1" showErrorMessage="1" sqref="H7"/>
    <dataValidation type="decimal" allowBlank="1" showInputMessage="1" showErrorMessage="1" promptTitle="Ročná hodnota zmluvy" prompt="Uveďte číslo, ktoré predstavuje ročnú hodnotu príspevku zo strany STZ v zmysle zmluvy" errorTitle="Chyba" error="Uveďte číslo (bez čiarok, medzier a pod.) v rozmedzí 0 - 100000" sqref="I7">
      <formula1>0</formula1>
      <formula2>100000</formula2>
    </dataValidation>
    <dataValidation type="whole" allowBlank="1" showInputMessage="1" showErrorMessage="1" promptTitle="Počet účastníkov podujatia" prompt="V prípade organizácie podujatia uveďte počet jeho účastníkov - športovcov (celé číslo v rozmedzí 1 - 1000).&#10;Iba v prípade podujatí - majstrovstvá SR a regiónov jednotlivcov a družstiev, medzinárodné turnaje v SR, Detský DCaFC." errorTitle="Chyba" error="uveďte celé číslo v rozmedzí 1 - 1000" sqref="C9">
      <formula1>1</formula1>
      <formula2>1000</formula2>
    </dataValidation>
    <dataValidation type="date" allowBlank="1" showInputMessage="1" showErrorMessage="1" promptTitle="Dátum začiatku obdobia/podujatia" prompt="Uveďte dátum začiatku obdobia vyúčtovania, alebo dátum začiatku podujatia" errorTitle="Chyba" error="Dátum nie je v rozmedzí 1.11.2021-31.12.2022" sqref="H9">
      <formula1>44501</formula1>
      <formula2>44926</formula2>
    </dataValidation>
    <dataValidation type="textLength" operator="equal" allowBlank="1" showInputMessage="1" showErrorMessage="1" promptTitle="Bankový účet vo formáte IBAN" prompt="Uveďte 24 miestne číslo bankového účtu IBAN (bez medzier)" errorTitle="Chyba" error="Zadaný údaj IBAN nemá 24 znakov (medzery vynechajte)" sqref="F7:G7">
      <formula1>24</formula1>
    </dataValidation>
    <dataValidation type="decimal" operator="greaterThanOrEqual" allowBlank="1" showInputMessage="1" showErrorMessage="1" errorTitle="Chyba" error="Uveďte číselnú nezápornú hodnotu" sqref="H13:H39">
      <formula1>0</formula1>
    </dataValidation>
    <dataValidation type="textLength" showInputMessage="1" showErrorMessage="1" errorTitle="Chyba" error="Uveďťe IČO dodávateľa (max.15 znakov). Ak nemá IČO, uveďte 0 (nula)." sqref="F13:F39">
      <formula1>1</formula1>
      <formula2>15</formula2>
    </dataValidation>
    <dataValidation type="list" allowBlank="1" showInputMessage="1" showErrorMessage="1" promptTitle="Bankový účet (IBAN)" prompt="Vyberte typ bankového účtu z rozbaľovacieho zoznamu.&#10;Pri refundácii finančných prostriedkov (bez zaslaných záloh od STZ) nie je potrebný samostatný bankový účet na príjem verejných prostriedkov, stačí použiť bežný bankový účet." errorTitle="Chyba" error="Vyberte hodnotu z rozbaľovacieho zoznamu." sqref="C7:E7">
      <formula1>$E$125:$E$126</formula1>
    </dataValidation>
    <dataValidation type="date" allowBlank="1" showInputMessage="1" showErrorMessage="1" errorTitle="Chyba" error="Uveďte dátum v rozmedzí 1.1.2022 - 31.12.2022" sqref="D13:D39">
      <formula1>44562</formula1>
      <formula2>44926</formula2>
    </dataValidation>
  </dataValidations>
  <printOptions/>
  <pageMargins left="0.5118110236220472" right="0.5118110236220472" top="0.3937007874015748" bottom="0.3937007874015748" header="0.31496062992125984" footer="0.31496062992125984"/>
  <pageSetup fitToHeight="1" fitToWidth="1" horizontalDpi="600" verticalDpi="600" orientation="portrait" paperSize="9" scale="73" r:id="rId3"/>
  <headerFooter>
    <oddFooter>&amp;L&amp;8&amp;F&amp;C&amp;8verzia formulára V2, 9.2.2022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AF126"/>
  <sheetViews>
    <sheetView zoomScalePageLayoutView="0" workbookViewId="0" topLeftCell="A4">
      <selection activeCell="I7" sqref="I7"/>
    </sheetView>
  </sheetViews>
  <sheetFormatPr defaultColWidth="9.140625" defaultRowHeight="12.75"/>
  <cols>
    <col min="1" max="1" width="7.28125" style="9" customWidth="1"/>
    <col min="2" max="2" width="11.00390625" style="9" customWidth="1"/>
    <col min="3" max="3" width="12.00390625" style="9" customWidth="1"/>
    <col min="4" max="4" width="10.140625" style="9" customWidth="1"/>
    <col min="5" max="5" width="31.57421875" style="9" customWidth="1"/>
    <col min="6" max="6" width="9.00390625" style="9" customWidth="1"/>
    <col min="7" max="7" width="23.8515625" style="9" customWidth="1"/>
    <col min="8" max="9" width="11.57421875" style="9" customWidth="1"/>
    <col min="10" max="10" width="20.00390625" style="9" customWidth="1"/>
    <col min="11" max="11" width="10.28125" style="45" bestFit="1" customWidth="1"/>
    <col min="12" max="16384" width="8.8515625" style="9" customWidth="1"/>
  </cols>
  <sheetData>
    <row r="1" spans="1:32" s="29" customFormat="1" ht="24.75" customHeight="1">
      <c r="A1" s="156" t="s">
        <v>181</v>
      </c>
      <c r="B1" s="156"/>
      <c r="C1" s="156"/>
      <c r="D1" s="156"/>
      <c r="E1" s="156"/>
      <c r="F1" s="155" t="str">
        <f>+IF(AND(K59,K57,K55,K42,K13:K39,K5:K9),"Formulár je vyplnený formálne správne.","Formulár vykazuje formálne chyby, opravte!!!")</f>
        <v>Formulár je vyplnený formálne správne.</v>
      </c>
      <c r="G1" s="155"/>
      <c r="H1" s="155"/>
      <c r="I1" s="155"/>
      <c r="J1" s="104" t="s">
        <v>164</v>
      </c>
      <c r="K1" s="27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</row>
    <row r="2" spans="1:32" s="31" customFormat="1" ht="4.5" customHeight="1">
      <c r="A2" s="30"/>
      <c r="J2" s="32"/>
      <c r="K2" s="33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</row>
    <row r="3" spans="1:32" s="35" customFormat="1" ht="18" customHeight="1">
      <c r="A3" s="165" t="s">
        <v>59</v>
      </c>
      <c r="B3" s="165"/>
      <c r="C3" s="165"/>
      <c r="D3" s="165"/>
      <c r="E3" s="165"/>
      <c r="F3" s="165"/>
      <c r="G3" s="165"/>
      <c r="H3" s="165"/>
      <c r="I3" s="165"/>
      <c r="J3" s="103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</row>
    <row r="4" spans="1:32" s="31" customFormat="1" ht="6" customHeight="1">
      <c r="A4" s="26"/>
      <c r="B4" s="36"/>
      <c r="C4" s="36"/>
      <c r="D4" s="37"/>
      <c r="E4" s="36"/>
      <c r="F4" s="36"/>
      <c r="G4" s="174"/>
      <c r="H4" s="174"/>
      <c r="I4" s="174"/>
      <c r="J4" s="32"/>
      <c r="K4" s="33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</row>
    <row r="5" spans="1:32" s="35" customFormat="1" ht="21.75" customHeight="1" thickBot="1">
      <c r="A5" s="38" t="s">
        <v>95</v>
      </c>
      <c r="B5" s="39"/>
      <c r="C5" s="175" t="s">
        <v>93</v>
      </c>
      <c r="D5" s="175"/>
      <c r="E5" s="172" t="s">
        <v>77</v>
      </c>
      <c r="F5" s="172"/>
      <c r="G5" s="172"/>
      <c r="H5" s="172"/>
      <c r="I5" s="173"/>
      <c r="J5" s="40" t="str">
        <f>+IF(IF(C5&lt;&gt;"","","Príjemca,")&amp;IF(E5&lt;&gt;"","","názov klubu")="","OK",IF(C5&lt;&gt;"","","Príjemca,")&amp;IF(E5&lt;&gt;"","","názov klubu/meno a priezvisko športovca"))</f>
        <v>OK</v>
      </c>
      <c r="K5" s="41">
        <f>+IF(OR(J5="OK",J5=""),1,0)</f>
        <v>1</v>
      </c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</row>
    <row r="6" spans="1:32" s="31" customFormat="1" ht="21.75" customHeight="1" thickBot="1">
      <c r="A6" s="164" t="str">
        <f>IF(C5="Športovec","Dátum narodenia :","IČO :")</f>
        <v>Dátum narodenia :</v>
      </c>
      <c r="B6" s="164"/>
      <c r="C6" s="5" t="s">
        <v>171</v>
      </c>
      <c r="D6" s="6" t="s">
        <v>11</v>
      </c>
      <c r="E6" s="169" t="s">
        <v>172</v>
      </c>
      <c r="F6" s="169"/>
      <c r="G6" s="169"/>
      <c r="H6" s="19" t="s">
        <v>98</v>
      </c>
      <c r="I6" s="18">
        <v>22192217</v>
      </c>
      <c r="J6" s="40" t="str">
        <f>+IF(AND(C6&lt;&gt;"",E6&lt;&gt;"",I6&lt;&gt;""),"OK",IF(C6="","IČO/dátum narodenia,","")&amp;IF(E6="","adresa,","")&amp;IF(I6="","číslo zmluvy",""))</f>
        <v>OK</v>
      </c>
      <c r="K6" s="41">
        <f>+IF(OR(J6="OK",J6=""),1,0)</f>
        <v>1</v>
      </c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</row>
    <row r="7" spans="1:32" s="31" customFormat="1" ht="21.75" customHeight="1">
      <c r="A7" s="176" t="s">
        <v>145</v>
      </c>
      <c r="B7" s="176"/>
      <c r="C7" s="184" t="s">
        <v>148</v>
      </c>
      <c r="D7" s="184"/>
      <c r="E7" s="184"/>
      <c r="F7" s="182" t="s">
        <v>173</v>
      </c>
      <c r="G7" s="182"/>
      <c r="H7" s="42" t="s">
        <v>136</v>
      </c>
      <c r="I7" s="143">
        <v>4000</v>
      </c>
      <c r="J7" s="40" t="str">
        <f>+IF(AND(C7&lt;&gt;"",F7&lt;&gt;"",I7&lt;&gt;""),"OK",IF(C7="","typ účtu,","")&amp;IF(F7="","IBAN,","")&amp;IF(I7="","ročná hodnota zmluvy",""))</f>
        <v>OK</v>
      </c>
      <c r="K7" s="41">
        <f>+IF(OR(J7="OK",J7=""),1,0)</f>
        <v>1</v>
      </c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</row>
    <row r="8" spans="1:32" s="31" customFormat="1" ht="21.75" customHeight="1">
      <c r="A8" s="176" t="s">
        <v>50</v>
      </c>
      <c r="B8" s="176"/>
      <c r="C8" s="181" t="s">
        <v>17</v>
      </c>
      <c r="D8" s="181"/>
      <c r="E8" s="181"/>
      <c r="F8" s="43"/>
      <c r="G8" s="183"/>
      <c r="H8" s="183"/>
      <c r="I8" s="183"/>
      <c r="J8" s="40" t="str">
        <f>+IF(IF(C8="","Typ a názov zmluvy","")&amp;IF(OR(C8=E71,AND(C8=E68,C5=E119),C8=E76),IF(G8="","doplňujúci údaj k názvu zmluvy",""),"")="","OK",IF(C8="","Typ a názov zmluvy","")&amp;IF(OR(C8=E71,AND(C8=E68,C5=E119),C8=E76),IF(G8="","doplňujúci údaj k názvu zmluvy",""),""))</f>
        <v>OK</v>
      </c>
      <c r="K8" s="41">
        <f>+IF(OR(J8="OK",J8=""),1,0)</f>
        <v>1</v>
      </c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</row>
    <row r="9" spans="1:32" s="31" customFormat="1" ht="21" customHeight="1">
      <c r="A9" s="170" t="s">
        <v>137</v>
      </c>
      <c r="B9" s="171"/>
      <c r="C9" s="21"/>
      <c r="D9" s="7" t="s">
        <v>24</v>
      </c>
      <c r="E9" s="22"/>
      <c r="F9" s="44">
        <f>+IF(OR(C8=E69,C8=E70,C8=E71,C8=E72,C8=E73,C8=E74),1,0)</f>
        <v>0</v>
      </c>
      <c r="G9" s="20" t="s">
        <v>138</v>
      </c>
      <c r="H9" s="1">
        <v>44593</v>
      </c>
      <c r="I9" s="1">
        <v>44681</v>
      </c>
      <c r="J9" s="40" t="str">
        <f>+IF(IF(F9=1,IF(C9="","počet účastníkov,","")&amp;IF(E9="","kategória,",""),"")&amp;IF(H9="","od,","")&amp;IF(I9="","do","")="","OK",IF(F9=1,IF(C9="","počet účastníkov,","")&amp;IF(E9="","kategória,",""),"")&amp;IF(H9="","od,","")&amp;IF(I9="","do",""))</f>
        <v>OK</v>
      </c>
      <c r="K9" s="41">
        <f>+IF(OR(J9="OK",J9=""),1,0)</f>
        <v>1</v>
      </c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</row>
    <row r="10" ht="6" customHeight="1">
      <c r="D10" s="45">
        <v>1</v>
      </c>
    </row>
    <row r="11" spans="1:9" ht="84" customHeight="1">
      <c r="A11" s="2" t="s">
        <v>142</v>
      </c>
      <c r="B11" s="105" t="s">
        <v>161</v>
      </c>
      <c r="C11" s="3" t="s">
        <v>8</v>
      </c>
      <c r="D11" s="3" t="s">
        <v>9</v>
      </c>
      <c r="E11" s="3" t="s">
        <v>182</v>
      </c>
      <c r="F11" s="3" t="s">
        <v>183</v>
      </c>
      <c r="G11" s="3" t="s">
        <v>10</v>
      </c>
      <c r="H11" s="4" t="s">
        <v>82</v>
      </c>
      <c r="I11" s="12" t="s">
        <v>87</v>
      </c>
    </row>
    <row r="12" spans="1:11" ht="36" customHeight="1">
      <c r="A12" s="133" t="s">
        <v>140</v>
      </c>
      <c r="B12" s="113">
        <f>+I6</f>
        <v>22192217</v>
      </c>
      <c r="C12" s="114"/>
      <c r="D12" s="114"/>
      <c r="E12" s="120" t="str">
        <f>+C8&amp;","&amp;IF(G8&lt;&gt;"",G8&amp;",","")&amp;IF(E9&lt;&gt;"","kategória:"&amp;E9&amp;",","")&amp;IF(F9,"dátum konania od: "&amp;DAY(H9)&amp;"."&amp;MONTH(H9)&amp;"."&amp;YEAR(H9)&amp;" do: "&amp;DAY(I9)&amp;"."&amp;MONTH(I9)&amp;"."&amp;YEAR(I9)&amp;", počet účastníkov: "&amp;C9&amp;",","")&amp;" ročná hodnota zmluvy: "&amp;I7&amp;" €"</f>
        <v>Zmluva o finančnom príspevku pre športovca, ročná hodnota zmluvy: 4000 €</v>
      </c>
      <c r="F12" s="115" t="str">
        <f>+C6</f>
        <v>15.1.2002</v>
      </c>
      <c r="G12" s="115" t="str">
        <f>+E5</f>
        <v>Jana Malá</v>
      </c>
      <c r="H12" s="114">
        <v>0</v>
      </c>
      <c r="I12" s="116"/>
      <c r="K12" s="46"/>
    </row>
    <row r="13" spans="1:10" s="110" customFormat="1" ht="25.5">
      <c r="A13" s="121">
        <v>1</v>
      </c>
      <c r="B13" s="117">
        <f>+B$12</f>
        <v>22192217</v>
      </c>
      <c r="C13" s="123" t="s">
        <v>153</v>
      </c>
      <c r="D13" s="130">
        <v>44597</v>
      </c>
      <c r="E13" s="123" t="s">
        <v>62</v>
      </c>
      <c r="F13" s="123" t="s">
        <v>126</v>
      </c>
      <c r="G13" s="123" t="s">
        <v>63</v>
      </c>
      <c r="H13" s="126">
        <v>108</v>
      </c>
      <c r="I13" s="15"/>
      <c r="J13" s="111" t="str">
        <f>+IF(AND(C13&lt;&gt;"",D13&lt;&gt;"",E13&lt;&gt;"",F13&lt;&gt;"",G13&lt;&gt;"",H13&lt;&gt;""),"OK",IF(AND(C13="",D13="",E13="",F13="",G13="",H13=""),"","doplňte ďalšie údaje"))</f>
        <v>OK</v>
      </c>
    </row>
    <row r="14" spans="1:10" s="110" customFormat="1" ht="25.5">
      <c r="A14" s="121">
        <v>2</v>
      </c>
      <c r="B14" s="117">
        <f aca="true" t="shared" si="0" ref="B14:B38">+B$12</f>
        <v>22192217</v>
      </c>
      <c r="C14" s="123" t="s">
        <v>61</v>
      </c>
      <c r="D14" s="130">
        <v>44599</v>
      </c>
      <c r="E14" s="123" t="s">
        <v>184</v>
      </c>
      <c r="F14" s="123" t="s">
        <v>127</v>
      </c>
      <c r="G14" s="123" t="s">
        <v>81</v>
      </c>
      <c r="H14" s="126">
        <v>350</v>
      </c>
      <c r="I14" s="15"/>
      <c r="J14" s="111" t="str">
        <f aca="true" t="shared" si="1" ref="J14:J37">+IF(AND(C14&lt;&gt;"",D14&lt;&gt;"",E14&lt;&gt;"",F14&lt;&gt;"",G14&lt;&gt;"",H14&lt;&gt;""),"OK",IF(AND(C14="",D14="",E14="",F14="",G14="",H14=""),"","doplňte ďalšie údaje"))</f>
        <v>OK</v>
      </c>
    </row>
    <row r="15" spans="1:10" s="110" customFormat="1" ht="38.25">
      <c r="A15" s="121">
        <v>3</v>
      </c>
      <c r="B15" s="117">
        <f t="shared" si="0"/>
        <v>22192217</v>
      </c>
      <c r="C15" s="123" t="s">
        <v>149</v>
      </c>
      <c r="D15" s="130">
        <v>44607</v>
      </c>
      <c r="E15" s="123" t="s">
        <v>185</v>
      </c>
      <c r="F15" s="123" t="s">
        <v>152</v>
      </c>
      <c r="G15" s="123" t="s">
        <v>77</v>
      </c>
      <c r="H15" s="126">
        <v>78.34</v>
      </c>
      <c r="I15" s="15"/>
      <c r="J15" s="111" t="str">
        <f t="shared" si="1"/>
        <v>OK</v>
      </c>
    </row>
    <row r="16" spans="1:10" s="110" customFormat="1" ht="25.5">
      <c r="A16" s="121">
        <v>4</v>
      </c>
      <c r="B16" s="117">
        <f t="shared" si="0"/>
        <v>22192217</v>
      </c>
      <c r="C16" s="123" t="s">
        <v>150</v>
      </c>
      <c r="D16" s="130">
        <v>44597</v>
      </c>
      <c r="E16" s="123" t="s">
        <v>80</v>
      </c>
      <c r="F16" s="123" t="s">
        <v>128</v>
      </c>
      <c r="G16" s="123" t="s">
        <v>70</v>
      </c>
      <c r="H16" s="126">
        <v>18</v>
      </c>
      <c r="I16" s="15"/>
      <c r="J16" s="111" t="str">
        <f t="shared" si="1"/>
        <v>OK</v>
      </c>
    </row>
    <row r="17" spans="1:10" s="110" customFormat="1" ht="25.5">
      <c r="A17" s="121">
        <v>5</v>
      </c>
      <c r="B17" s="117">
        <f t="shared" si="0"/>
        <v>22192217</v>
      </c>
      <c r="C17" s="123" t="s">
        <v>151</v>
      </c>
      <c r="D17" s="130">
        <v>44602</v>
      </c>
      <c r="E17" s="123" t="s">
        <v>189</v>
      </c>
      <c r="F17" s="123" t="s">
        <v>125</v>
      </c>
      <c r="G17" s="123" t="s">
        <v>73</v>
      </c>
      <c r="H17" s="126">
        <v>30</v>
      </c>
      <c r="I17" s="15"/>
      <c r="J17" s="111" t="str">
        <f t="shared" si="1"/>
        <v>OK</v>
      </c>
    </row>
    <row r="18" spans="1:10" s="110" customFormat="1" ht="25.5">
      <c r="A18" s="121">
        <v>6</v>
      </c>
      <c r="B18" s="117">
        <f t="shared" si="0"/>
        <v>22192217</v>
      </c>
      <c r="C18" s="123" t="s">
        <v>74</v>
      </c>
      <c r="D18" s="130">
        <v>44607</v>
      </c>
      <c r="E18" s="123" t="s">
        <v>186</v>
      </c>
      <c r="F18" s="123" t="s">
        <v>129</v>
      </c>
      <c r="G18" s="123" t="s">
        <v>75</v>
      </c>
      <c r="H18" s="126">
        <v>110</v>
      </c>
      <c r="I18" s="15"/>
      <c r="J18" s="111" t="str">
        <f t="shared" si="1"/>
        <v>OK</v>
      </c>
    </row>
    <row r="19" spans="1:10" s="110" customFormat="1" ht="25.5">
      <c r="A19" s="121">
        <v>7</v>
      </c>
      <c r="B19" s="117">
        <f t="shared" si="0"/>
        <v>22192217</v>
      </c>
      <c r="C19" s="123" t="s">
        <v>65</v>
      </c>
      <c r="D19" s="130">
        <v>44571</v>
      </c>
      <c r="E19" s="123" t="s">
        <v>187</v>
      </c>
      <c r="F19" s="123" t="s">
        <v>130</v>
      </c>
      <c r="G19" s="123" t="s">
        <v>78</v>
      </c>
      <c r="H19" s="126">
        <v>210.5</v>
      </c>
      <c r="I19" s="15"/>
      <c r="J19" s="111" t="str">
        <f t="shared" si="1"/>
        <v>OK</v>
      </c>
    </row>
    <row r="20" spans="1:10" s="110" customFormat="1" ht="25.5">
      <c r="A20" s="121">
        <v>8</v>
      </c>
      <c r="B20" s="117">
        <f t="shared" si="0"/>
        <v>22192217</v>
      </c>
      <c r="C20" s="123" t="s">
        <v>154</v>
      </c>
      <c r="D20" s="130">
        <v>44576</v>
      </c>
      <c r="E20" s="123" t="s">
        <v>188</v>
      </c>
      <c r="F20" s="123" t="s">
        <v>128</v>
      </c>
      <c r="G20" s="123" t="s">
        <v>70</v>
      </c>
      <c r="H20" s="126">
        <v>80</v>
      </c>
      <c r="I20" s="15"/>
      <c r="J20" s="111" t="str">
        <f t="shared" si="1"/>
        <v>OK</v>
      </c>
    </row>
    <row r="21" spans="1:10" s="110" customFormat="1" ht="25.5">
      <c r="A21" s="121">
        <v>9</v>
      </c>
      <c r="B21" s="117">
        <f t="shared" si="0"/>
        <v>22192217</v>
      </c>
      <c r="C21" s="123" t="s">
        <v>67</v>
      </c>
      <c r="D21" s="130">
        <v>44612</v>
      </c>
      <c r="E21" s="123" t="s">
        <v>79</v>
      </c>
      <c r="F21" s="123" t="s">
        <v>131</v>
      </c>
      <c r="G21" s="123" t="s">
        <v>69</v>
      </c>
      <c r="H21" s="126">
        <v>178</v>
      </c>
      <c r="I21" s="15"/>
      <c r="J21" s="111" t="str">
        <f t="shared" si="1"/>
        <v>OK</v>
      </c>
    </row>
    <row r="22" spans="1:10" s="110" customFormat="1" ht="12.75">
      <c r="A22" s="121">
        <v>10</v>
      </c>
      <c r="B22" s="117">
        <f t="shared" si="0"/>
        <v>22192217</v>
      </c>
      <c r="C22" s="131"/>
      <c r="D22" s="123"/>
      <c r="E22" s="123"/>
      <c r="F22" s="123"/>
      <c r="G22" s="123"/>
      <c r="H22" s="126"/>
      <c r="I22" s="15"/>
      <c r="J22" s="111">
        <f t="shared" si="1"/>
      </c>
    </row>
    <row r="23" spans="1:10" s="110" customFormat="1" ht="12.75">
      <c r="A23" s="121">
        <v>11</v>
      </c>
      <c r="B23" s="117">
        <f t="shared" si="0"/>
        <v>22192217</v>
      </c>
      <c r="C23" s="131"/>
      <c r="D23" s="123"/>
      <c r="E23" s="123"/>
      <c r="F23" s="123"/>
      <c r="G23" s="123"/>
      <c r="H23" s="126"/>
      <c r="I23" s="15"/>
      <c r="J23" s="111">
        <f t="shared" si="1"/>
      </c>
    </row>
    <row r="24" spans="1:10" s="110" customFormat="1" ht="12.75">
      <c r="A24" s="121">
        <v>12</v>
      </c>
      <c r="B24" s="117">
        <f t="shared" si="0"/>
        <v>22192217</v>
      </c>
      <c r="C24" s="131"/>
      <c r="D24" s="123"/>
      <c r="E24" s="123"/>
      <c r="F24" s="123"/>
      <c r="G24" s="123"/>
      <c r="H24" s="126"/>
      <c r="I24" s="15"/>
      <c r="J24" s="111">
        <f t="shared" si="1"/>
      </c>
    </row>
    <row r="25" spans="1:10" s="110" customFormat="1" ht="12.75">
      <c r="A25" s="121">
        <v>13</v>
      </c>
      <c r="B25" s="117">
        <f t="shared" si="0"/>
        <v>22192217</v>
      </c>
      <c r="C25" s="131"/>
      <c r="D25" s="123"/>
      <c r="E25" s="123"/>
      <c r="F25" s="123"/>
      <c r="G25" s="123"/>
      <c r="H25" s="126"/>
      <c r="I25" s="15"/>
      <c r="J25" s="111">
        <f t="shared" si="1"/>
      </c>
    </row>
    <row r="26" spans="1:10" s="110" customFormat="1" ht="12.75">
      <c r="A26" s="121">
        <v>14</v>
      </c>
      <c r="B26" s="117">
        <f t="shared" si="0"/>
        <v>22192217</v>
      </c>
      <c r="C26" s="131"/>
      <c r="D26" s="123"/>
      <c r="E26" s="123"/>
      <c r="F26" s="123"/>
      <c r="G26" s="123"/>
      <c r="H26" s="126"/>
      <c r="I26" s="15"/>
      <c r="J26" s="111">
        <f t="shared" si="1"/>
      </c>
    </row>
    <row r="27" spans="1:10" s="110" customFormat="1" ht="12.75">
      <c r="A27" s="121">
        <v>15</v>
      </c>
      <c r="B27" s="117">
        <f t="shared" si="0"/>
        <v>22192217</v>
      </c>
      <c r="C27" s="131"/>
      <c r="D27" s="123"/>
      <c r="E27" s="123"/>
      <c r="F27" s="123"/>
      <c r="G27" s="123"/>
      <c r="H27" s="126"/>
      <c r="I27" s="15"/>
      <c r="J27" s="111">
        <f t="shared" si="1"/>
      </c>
    </row>
    <row r="28" spans="1:10" s="110" customFormat="1" ht="12.75">
      <c r="A28" s="121">
        <v>16</v>
      </c>
      <c r="B28" s="117">
        <f t="shared" si="0"/>
        <v>22192217</v>
      </c>
      <c r="C28" s="131"/>
      <c r="D28" s="123"/>
      <c r="E28" s="123"/>
      <c r="F28" s="123"/>
      <c r="G28" s="123"/>
      <c r="H28" s="126"/>
      <c r="I28" s="15"/>
      <c r="J28" s="111">
        <f t="shared" si="1"/>
      </c>
    </row>
    <row r="29" spans="1:10" s="110" customFormat="1" ht="12.75">
      <c r="A29" s="121">
        <v>17</v>
      </c>
      <c r="B29" s="117">
        <f t="shared" si="0"/>
        <v>22192217</v>
      </c>
      <c r="C29" s="131"/>
      <c r="D29" s="123"/>
      <c r="E29" s="123"/>
      <c r="F29" s="123"/>
      <c r="G29" s="123"/>
      <c r="H29" s="126"/>
      <c r="I29" s="15"/>
      <c r="J29" s="111">
        <f t="shared" si="1"/>
      </c>
    </row>
    <row r="30" spans="1:10" s="110" customFormat="1" ht="12.75">
      <c r="A30" s="121">
        <v>18</v>
      </c>
      <c r="B30" s="117">
        <f t="shared" si="0"/>
        <v>22192217</v>
      </c>
      <c r="C30" s="131"/>
      <c r="D30" s="123"/>
      <c r="E30" s="123"/>
      <c r="F30" s="123"/>
      <c r="G30" s="123"/>
      <c r="H30" s="126"/>
      <c r="I30" s="15"/>
      <c r="J30" s="111">
        <f t="shared" si="1"/>
      </c>
    </row>
    <row r="31" spans="1:10" s="110" customFormat="1" ht="12.75">
      <c r="A31" s="121">
        <v>19</v>
      </c>
      <c r="B31" s="117">
        <f t="shared" si="0"/>
        <v>22192217</v>
      </c>
      <c r="C31" s="131"/>
      <c r="D31" s="123"/>
      <c r="E31" s="123"/>
      <c r="F31" s="123"/>
      <c r="G31" s="123"/>
      <c r="H31" s="126"/>
      <c r="I31" s="15"/>
      <c r="J31" s="111">
        <f t="shared" si="1"/>
      </c>
    </row>
    <row r="32" spans="1:10" s="110" customFormat="1" ht="12.75">
      <c r="A32" s="121">
        <v>20</v>
      </c>
      <c r="B32" s="117">
        <f t="shared" si="0"/>
        <v>22192217</v>
      </c>
      <c r="C32" s="131"/>
      <c r="D32" s="123"/>
      <c r="E32" s="123"/>
      <c r="F32" s="123"/>
      <c r="G32" s="123"/>
      <c r="H32" s="126"/>
      <c r="I32" s="15"/>
      <c r="J32" s="111">
        <f t="shared" si="1"/>
      </c>
    </row>
    <row r="33" spans="1:10" s="110" customFormat="1" ht="12.75">
      <c r="A33" s="121">
        <v>21</v>
      </c>
      <c r="B33" s="117">
        <f t="shared" si="0"/>
        <v>22192217</v>
      </c>
      <c r="C33" s="131"/>
      <c r="D33" s="123"/>
      <c r="E33" s="123"/>
      <c r="F33" s="123"/>
      <c r="G33" s="123"/>
      <c r="H33" s="126"/>
      <c r="I33" s="15"/>
      <c r="J33" s="111">
        <f t="shared" si="1"/>
      </c>
    </row>
    <row r="34" spans="1:10" s="110" customFormat="1" ht="12.75">
      <c r="A34" s="121">
        <v>22</v>
      </c>
      <c r="B34" s="117">
        <f t="shared" si="0"/>
        <v>22192217</v>
      </c>
      <c r="C34" s="131"/>
      <c r="D34" s="123"/>
      <c r="E34" s="123"/>
      <c r="F34" s="123"/>
      <c r="G34" s="123"/>
      <c r="H34" s="126"/>
      <c r="I34" s="15"/>
      <c r="J34" s="111">
        <f t="shared" si="1"/>
      </c>
    </row>
    <row r="35" spans="1:10" s="110" customFormat="1" ht="12.75">
      <c r="A35" s="121">
        <v>23</v>
      </c>
      <c r="B35" s="117">
        <f t="shared" si="0"/>
        <v>22192217</v>
      </c>
      <c r="C35" s="131"/>
      <c r="D35" s="123"/>
      <c r="E35" s="123"/>
      <c r="F35" s="123"/>
      <c r="G35" s="123"/>
      <c r="H35" s="126"/>
      <c r="I35" s="15"/>
      <c r="J35" s="111">
        <f t="shared" si="1"/>
      </c>
    </row>
    <row r="36" spans="1:10" s="110" customFormat="1" ht="12.75">
      <c r="A36" s="121">
        <v>24</v>
      </c>
      <c r="B36" s="117">
        <f t="shared" si="0"/>
        <v>22192217</v>
      </c>
      <c r="C36" s="131"/>
      <c r="D36" s="123"/>
      <c r="E36" s="123"/>
      <c r="F36" s="123"/>
      <c r="G36" s="123"/>
      <c r="H36" s="126"/>
      <c r="I36" s="15"/>
      <c r="J36" s="111">
        <f t="shared" si="1"/>
      </c>
    </row>
    <row r="37" spans="1:10" s="110" customFormat="1" ht="12.75">
      <c r="A37" s="121">
        <v>25</v>
      </c>
      <c r="B37" s="117">
        <f t="shared" si="0"/>
        <v>22192217</v>
      </c>
      <c r="C37" s="131"/>
      <c r="D37" s="123"/>
      <c r="E37" s="123"/>
      <c r="F37" s="123"/>
      <c r="G37" s="123"/>
      <c r="H37" s="126"/>
      <c r="I37" s="15"/>
      <c r="J37" s="111">
        <f t="shared" si="1"/>
      </c>
    </row>
    <row r="38" spans="1:10" s="112" customFormat="1" ht="12.75">
      <c r="A38" s="121">
        <v>26</v>
      </c>
      <c r="B38" s="117">
        <f t="shared" si="0"/>
        <v>22192217</v>
      </c>
      <c r="C38" s="131"/>
      <c r="D38" s="123"/>
      <c r="E38" s="123"/>
      <c r="F38" s="123"/>
      <c r="G38" s="123"/>
      <c r="H38" s="126"/>
      <c r="I38" s="15"/>
      <c r="J38" s="111">
        <f>+IF(AND(C38&lt;&gt;"",D38&lt;&gt;"",E38&lt;&gt;"",F38&lt;&gt;"",G38&lt;&gt;"",H38&lt;&gt;""),"OK",IF(AND(C38="",D38="",E38="",F38="",G38="",H38=""),"","doplňte ďalšie údaje"))</f>
      </c>
    </row>
    <row r="39" spans="1:10" s="112" customFormat="1" ht="13.5" customHeight="1">
      <c r="A39" s="122"/>
      <c r="B39" s="118"/>
      <c r="C39" s="132"/>
      <c r="D39" s="125"/>
      <c r="E39" s="119" t="s">
        <v>15</v>
      </c>
      <c r="F39" s="125"/>
      <c r="G39" s="125"/>
      <c r="H39" s="127"/>
      <c r="I39" s="15"/>
      <c r="J39" s="111"/>
    </row>
    <row r="40" spans="1:11" s="52" customFormat="1" ht="18" customHeight="1">
      <c r="A40" s="48" t="s">
        <v>0</v>
      </c>
      <c r="B40" s="185" t="s">
        <v>85</v>
      </c>
      <c r="C40" s="186"/>
      <c r="D40" s="186"/>
      <c r="E40" s="186"/>
      <c r="F40" s="49"/>
      <c r="G40" s="50"/>
      <c r="H40" s="51">
        <f>SUM(H13:H39)</f>
        <v>1162.8400000000001</v>
      </c>
      <c r="I40" s="13"/>
      <c r="K40" s="53"/>
    </row>
    <row r="41" spans="1:11" s="52" customFormat="1" ht="18" customHeight="1">
      <c r="A41" s="54" t="s">
        <v>4</v>
      </c>
      <c r="B41" s="166" t="s">
        <v>86</v>
      </c>
      <c r="C41" s="167"/>
      <c r="D41" s="167"/>
      <c r="E41" s="167"/>
      <c r="F41" s="167"/>
      <c r="G41" s="168"/>
      <c r="H41" s="128"/>
      <c r="I41" s="14"/>
      <c r="K41" s="53"/>
    </row>
    <row r="42" spans="1:12" s="60" customFormat="1" ht="18" customHeight="1">
      <c r="A42" s="55" t="s">
        <v>5</v>
      </c>
      <c r="B42" s="179" t="s">
        <v>12</v>
      </c>
      <c r="C42" s="180"/>
      <c r="D42" s="180"/>
      <c r="E42" s="180"/>
      <c r="F42" s="56"/>
      <c r="G42" s="107"/>
      <c r="H42" s="109">
        <v>1000</v>
      </c>
      <c r="I42" s="108"/>
      <c r="J42" s="58" t="str">
        <f>+IF(H42=0,"nárok na príspevok","OK")</f>
        <v>OK</v>
      </c>
      <c r="K42" s="41">
        <f>+IF(OR(J42="OK",J42=""),1,0)</f>
        <v>1</v>
      </c>
      <c r="L42" s="59"/>
    </row>
    <row r="43" spans="1:12" s="60" customFormat="1" ht="18" customHeight="1">
      <c r="A43" s="61" t="s">
        <v>6</v>
      </c>
      <c r="B43" s="62" t="s">
        <v>88</v>
      </c>
      <c r="C43" s="63"/>
      <c r="D43" s="63"/>
      <c r="E43" s="63"/>
      <c r="F43" s="63"/>
      <c r="G43" s="57"/>
      <c r="H43" s="129"/>
      <c r="I43" s="15"/>
      <c r="K43" s="64"/>
      <c r="L43" s="59"/>
    </row>
    <row r="44" spans="1:11" s="60" customFormat="1" ht="18" customHeight="1">
      <c r="A44" s="55" t="s">
        <v>7</v>
      </c>
      <c r="B44" s="179" t="s">
        <v>90</v>
      </c>
      <c r="C44" s="180"/>
      <c r="D44" s="180"/>
      <c r="E44" s="180"/>
      <c r="F44" s="56"/>
      <c r="G44" s="57"/>
      <c r="H44" s="65">
        <f>MIN((H40+H41),(H42+H43))</f>
        <v>1000</v>
      </c>
      <c r="I44" s="15"/>
      <c r="K44" s="64"/>
    </row>
    <row r="45" spans="1:11" s="52" customFormat="1" ht="18" customHeight="1">
      <c r="A45" s="61" t="s">
        <v>83</v>
      </c>
      <c r="B45" s="66" t="s">
        <v>97</v>
      </c>
      <c r="C45" s="67"/>
      <c r="D45" s="67"/>
      <c r="E45" s="67"/>
      <c r="F45" s="67"/>
      <c r="G45" s="68"/>
      <c r="H45" s="69">
        <f>+H40+H41-H44</f>
        <v>162.84000000000015</v>
      </c>
      <c r="I45" s="16"/>
      <c r="K45" s="53"/>
    </row>
    <row r="46" spans="1:11" s="52" customFormat="1" ht="18" customHeight="1">
      <c r="A46" s="61" t="s">
        <v>84</v>
      </c>
      <c r="B46" s="177" t="s">
        <v>13</v>
      </c>
      <c r="C46" s="178"/>
      <c r="D46" s="178"/>
      <c r="E46" s="178"/>
      <c r="F46" s="67"/>
      <c r="G46" s="68"/>
      <c r="H46" s="23">
        <v>0</v>
      </c>
      <c r="I46" s="16"/>
      <c r="K46" s="53"/>
    </row>
    <row r="47" spans="1:11" s="52" customFormat="1" ht="18" customHeight="1">
      <c r="A47" s="70" t="s">
        <v>89</v>
      </c>
      <c r="B47" s="147" t="s">
        <v>14</v>
      </c>
      <c r="C47" s="148"/>
      <c r="D47" s="148"/>
      <c r="E47" s="148"/>
      <c r="F47" s="71"/>
      <c r="G47" s="72"/>
      <c r="H47" s="73">
        <f>+H44-H46</f>
        <v>1000</v>
      </c>
      <c r="I47" s="17"/>
      <c r="K47" s="53"/>
    </row>
    <row r="48" spans="2:9" ht="12.75">
      <c r="B48" s="74" t="s">
        <v>96</v>
      </c>
      <c r="C48" s="74"/>
      <c r="D48" s="75"/>
      <c r="E48" s="75"/>
      <c r="F48" s="75"/>
      <c r="G48" s="76"/>
      <c r="H48" s="77"/>
      <c r="I48" s="77"/>
    </row>
    <row r="49" spans="1:9" ht="96" customHeight="1">
      <c r="A49" s="149" t="s">
        <v>163</v>
      </c>
      <c r="B49" s="149"/>
      <c r="C49" s="149"/>
      <c r="D49" s="149"/>
      <c r="E49" s="149"/>
      <c r="F49" s="149"/>
      <c r="G49" s="149"/>
      <c r="H49" s="149"/>
      <c r="I49" s="149"/>
    </row>
    <row r="50" spans="1:9" ht="31.5" customHeight="1">
      <c r="A50" s="162" t="s">
        <v>99</v>
      </c>
      <c r="B50" s="162"/>
      <c r="C50" s="162"/>
      <c r="D50" s="162"/>
      <c r="E50" s="162"/>
      <c r="F50" s="162"/>
      <c r="G50" s="162"/>
      <c r="H50" s="162"/>
      <c r="I50" s="162"/>
    </row>
    <row r="51" spans="1:9" ht="13.5" customHeight="1">
      <c r="A51" s="163" t="str">
        <f>"Formulár bez príloh (dokladov) zašlite zároveň aj v elektronickej verzii (vo formáte .xlsx, .xls) na email: "</f>
        <v>Formulár bez príloh (dokladov) zašlite zároveň aj v elektronickej verzii (vo formáte .xlsx, .xls) na email: </v>
      </c>
      <c r="B51" s="163"/>
      <c r="C51" s="163"/>
      <c r="D51" s="163"/>
      <c r="E51" s="163"/>
      <c r="F51" s="163"/>
      <c r="G51" s="106" t="str">
        <f>+IF(C8=E68,"vyuctovanie.hraci@stz.sk","vyuctovanie.kluby@stz.sk")</f>
        <v>vyuctovanie.hraci@stz.sk</v>
      </c>
      <c r="H51" s="102"/>
      <c r="I51" s="102"/>
    </row>
    <row r="52" spans="1:9" ht="13.5" customHeight="1">
      <c r="A52" s="150" t="s">
        <v>58</v>
      </c>
      <c r="B52" s="150"/>
      <c r="C52" s="150"/>
      <c r="D52" s="150"/>
      <c r="E52" s="101">
        <f>IF(I6&lt;&gt;"",I6,"")</f>
        <v>22192217</v>
      </c>
      <c r="F52" s="78"/>
      <c r="G52" s="79"/>
      <c r="H52" s="79"/>
      <c r="I52" s="80"/>
    </row>
    <row r="53" spans="1:11" s="11" customFormat="1" ht="49.5" customHeight="1">
      <c r="A53" s="161" t="s">
        <v>162</v>
      </c>
      <c r="B53" s="161"/>
      <c r="C53" s="161"/>
      <c r="D53" s="161"/>
      <c r="E53" s="161"/>
      <c r="F53" s="161"/>
      <c r="G53" s="161"/>
      <c r="H53" s="161"/>
      <c r="I53" s="161"/>
      <c r="J53" s="10"/>
      <c r="K53" s="24"/>
    </row>
    <row r="54" spans="1:32" ht="6" customHeight="1">
      <c r="A54" s="145" t="s">
        <v>1</v>
      </c>
      <c r="B54" s="145"/>
      <c r="C54" s="151" t="s">
        <v>77</v>
      </c>
      <c r="D54" s="151"/>
      <c r="E54" s="151"/>
      <c r="F54" s="81"/>
      <c r="G54" s="8"/>
      <c r="J54" s="144" t="str">
        <f>+IF(C54="","vypracoval","OK")</f>
        <v>OK</v>
      </c>
      <c r="K54" s="82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</row>
    <row r="55" spans="1:32" ht="15.75">
      <c r="A55" s="145"/>
      <c r="B55" s="145"/>
      <c r="C55" s="152"/>
      <c r="D55" s="152"/>
      <c r="E55" s="152"/>
      <c r="F55" s="81"/>
      <c r="G55" s="8"/>
      <c r="J55" s="144"/>
      <c r="K55" s="41">
        <f>+IF(OR(J54="OK",J54=""),1,0)</f>
        <v>1</v>
      </c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</row>
    <row r="56" spans="1:32" ht="9" customHeight="1">
      <c r="A56" s="145" t="s">
        <v>57</v>
      </c>
      <c r="B56" s="145"/>
      <c r="C56" s="152" t="s">
        <v>165</v>
      </c>
      <c r="D56" s="152"/>
      <c r="E56" s="152"/>
      <c r="F56" s="81"/>
      <c r="J56" s="144" t="str">
        <f>+IF(C56="","telefón a email","OK")</f>
        <v>OK</v>
      </c>
      <c r="K56" s="82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</row>
    <row r="57" spans="1:32" ht="15.75">
      <c r="A57" s="145"/>
      <c r="B57" s="145"/>
      <c r="C57" s="152"/>
      <c r="D57" s="152"/>
      <c r="E57" s="152"/>
      <c r="F57" s="81"/>
      <c r="J57" s="144"/>
      <c r="K57" s="41">
        <f>+IF(OR(J56="OK",J56=""),1,0)</f>
        <v>1</v>
      </c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</row>
    <row r="58" spans="1:32" ht="9" customHeight="1">
      <c r="A58" s="145" t="s">
        <v>2</v>
      </c>
      <c r="B58" s="145"/>
      <c r="C58" s="146">
        <v>44696</v>
      </c>
      <c r="D58" s="146"/>
      <c r="E58" s="146"/>
      <c r="F58" s="83"/>
      <c r="G58" s="158"/>
      <c r="H58" s="158"/>
      <c r="I58" s="158"/>
      <c r="J58" s="144" t="str">
        <f>+IF(C58="","dátum","OK")</f>
        <v>OK</v>
      </c>
      <c r="K58" s="82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</row>
    <row r="59" spans="1:32" ht="15.75">
      <c r="A59" s="145"/>
      <c r="B59" s="145"/>
      <c r="C59" s="146"/>
      <c r="D59" s="146"/>
      <c r="E59" s="146"/>
      <c r="F59" s="84"/>
      <c r="G59" s="160" t="s">
        <v>141</v>
      </c>
      <c r="H59" s="160"/>
      <c r="I59" s="160"/>
      <c r="J59" s="144"/>
      <c r="K59" s="41">
        <f>+IF(OR(J58="OK",J58=""),1,0)</f>
        <v>1</v>
      </c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</row>
    <row r="60" spans="1:32" ht="3" customHeight="1">
      <c r="A60" s="85"/>
      <c r="B60" s="86"/>
      <c r="C60" s="86"/>
      <c r="D60" s="86"/>
      <c r="E60" s="86"/>
      <c r="F60" s="85"/>
      <c r="G60" s="157"/>
      <c r="H60" s="157"/>
      <c r="I60" s="157"/>
      <c r="J60" s="47"/>
      <c r="K60" s="82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</row>
    <row r="61" spans="1:32" ht="12.75" customHeight="1">
      <c r="A61" s="85"/>
      <c r="B61" s="153" t="str">
        <f>+IF(AND(K59,K57,K55,K42,K13:K39,K5:K9),"Formulár je vyplnený formálne správne.","Formulár vykazuje formálne chyby, opravte!!!")</f>
        <v>Formulár je vyplnený formálne správne.</v>
      </c>
      <c r="C61" s="153"/>
      <c r="D61" s="153"/>
      <c r="E61" s="153"/>
      <c r="F61" s="85"/>
      <c r="G61" s="157"/>
      <c r="H61" s="157"/>
      <c r="I61" s="157"/>
      <c r="J61" s="47"/>
      <c r="K61" s="82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</row>
    <row r="62" spans="1:32" ht="12.75" customHeight="1">
      <c r="A62" s="85"/>
      <c r="B62" s="153"/>
      <c r="C62" s="153"/>
      <c r="D62" s="153"/>
      <c r="E62" s="153"/>
      <c r="F62" s="85"/>
      <c r="G62" s="158"/>
      <c r="H62" s="158"/>
      <c r="I62" s="158"/>
      <c r="J62" s="47"/>
      <c r="K62" s="82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</row>
    <row r="63" spans="1:32" ht="12.75" customHeight="1">
      <c r="A63" s="85"/>
      <c r="B63" s="154"/>
      <c r="C63" s="154"/>
      <c r="D63" s="154"/>
      <c r="E63" s="154"/>
      <c r="F63" s="85"/>
      <c r="G63" s="159" t="s">
        <v>3</v>
      </c>
      <c r="H63" s="159"/>
      <c r="I63" s="159"/>
      <c r="J63" s="47"/>
      <c r="K63" s="82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</row>
    <row r="64" spans="1:9" ht="13.5" hidden="1">
      <c r="A64" s="87"/>
      <c r="B64" s="87"/>
      <c r="C64" s="87"/>
      <c r="D64" s="87"/>
      <c r="E64" s="88" t="s">
        <v>143</v>
      </c>
      <c r="F64" s="88"/>
      <c r="G64" s="87"/>
      <c r="H64" s="87"/>
      <c r="I64" s="87"/>
    </row>
    <row r="65" ht="13.5" hidden="1"/>
    <row r="66" spans="4:7" ht="13.5" hidden="1">
      <c r="D66" s="89"/>
      <c r="E66" s="90" t="s">
        <v>49</v>
      </c>
      <c r="F66" s="90"/>
      <c r="G66" s="89"/>
    </row>
    <row r="67" spans="4:7" ht="13.5" hidden="1">
      <c r="D67" s="91">
        <v>1</v>
      </c>
      <c r="E67" s="92" t="s">
        <v>16</v>
      </c>
      <c r="F67" s="92"/>
      <c r="G67" s="89"/>
    </row>
    <row r="68" spans="4:7" ht="13.5" hidden="1">
      <c r="D68" s="91">
        <v>2</v>
      </c>
      <c r="E68" s="92" t="s">
        <v>17</v>
      </c>
      <c r="F68" s="92"/>
      <c r="G68" s="89"/>
    </row>
    <row r="69" spans="4:7" ht="13.5" hidden="1">
      <c r="D69" s="91">
        <v>3</v>
      </c>
      <c r="E69" s="92" t="s">
        <v>18</v>
      </c>
      <c r="F69" s="92"/>
      <c r="G69" s="89"/>
    </row>
    <row r="70" spans="4:7" ht="13.5" hidden="1">
      <c r="D70" s="91">
        <v>4</v>
      </c>
      <c r="E70" s="92" t="s">
        <v>19</v>
      </c>
      <c r="F70" s="92"/>
      <c r="G70" s="89"/>
    </row>
    <row r="71" spans="4:7" ht="13.5" hidden="1">
      <c r="D71" s="91">
        <v>5</v>
      </c>
      <c r="E71" s="92" t="s">
        <v>23</v>
      </c>
      <c r="F71" s="92"/>
      <c r="G71" s="89"/>
    </row>
    <row r="72" spans="4:7" ht="13.5" hidden="1">
      <c r="D72" s="91">
        <v>6</v>
      </c>
      <c r="E72" s="92" t="s">
        <v>21</v>
      </c>
      <c r="F72" s="92"/>
      <c r="G72" s="89"/>
    </row>
    <row r="73" spans="4:7" ht="13.5" hidden="1">
      <c r="D73" s="91">
        <v>7</v>
      </c>
      <c r="E73" s="92" t="s">
        <v>20</v>
      </c>
      <c r="F73" s="92"/>
      <c r="G73" s="89"/>
    </row>
    <row r="74" spans="4:7" ht="13.5" hidden="1">
      <c r="D74" s="91">
        <v>8</v>
      </c>
      <c r="E74" s="92" t="s">
        <v>51</v>
      </c>
      <c r="F74" s="92"/>
      <c r="G74" s="89"/>
    </row>
    <row r="75" spans="4:7" ht="13.5" hidden="1">
      <c r="D75" s="91">
        <v>9</v>
      </c>
      <c r="E75" s="92" t="s">
        <v>22</v>
      </c>
      <c r="F75" s="92"/>
      <c r="G75" s="89"/>
    </row>
    <row r="76" spans="4:7" ht="13.5" hidden="1">
      <c r="D76" s="91">
        <v>10</v>
      </c>
      <c r="E76" s="92" t="s">
        <v>144</v>
      </c>
      <c r="F76" s="92"/>
      <c r="G76" s="89"/>
    </row>
    <row r="77" ht="13.5" hidden="1"/>
    <row r="78" ht="13.5" hidden="1">
      <c r="E78" s="92"/>
    </row>
    <row r="79" ht="13.5" hidden="1"/>
    <row r="80" ht="13.5" hidden="1"/>
    <row r="81" spans="4:6" ht="13.5" hidden="1">
      <c r="D81" s="93"/>
      <c r="E81" s="94" t="s">
        <v>25</v>
      </c>
      <c r="F81" s="94"/>
    </row>
    <row r="82" spans="4:6" ht="13.5" hidden="1">
      <c r="D82" s="95">
        <v>1</v>
      </c>
      <c r="E82" s="93"/>
      <c r="F82" s="93"/>
    </row>
    <row r="83" spans="4:6" ht="13.5" hidden="1">
      <c r="D83" s="95">
        <v>2</v>
      </c>
      <c r="E83" s="93" t="s">
        <v>139</v>
      </c>
      <c r="F83" s="93"/>
    </row>
    <row r="84" spans="4:6" ht="13.5" hidden="1">
      <c r="D84" s="95">
        <v>3</v>
      </c>
      <c r="E84" s="93" t="s">
        <v>41</v>
      </c>
      <c r="F84" s="93"/>
    </row>
    <row r="85" spans="4:6" ht="13.5" hidden="1">
      <c r="D85" s="95">
        <v>4</v>
      </c>
      <c r="E85" s="93" t="s">
        <v>26</v>
      </c>
      <c r="F85" s="93"/>
    </row>
    <row r="86" spans="4:6" ht="13.5" hidden="1">
      <c r="D86" s="95">
        <v>5</v>
      </c>
      <c r="E86" s="93" t="s">
        <v>27</v>
      </c>
      <c r="F86" s="93"/>
    </row>
    <row r="87" spans="4:6" ht="13.5" hidden="1">
      <c r="D87" s="95">
        <f>1+D86</f>
        <v>6</v>
      </c>
      <c r="E87" s="93" t="s">
        <v>28</v>
      </c>
      <c r="F87" s="93"/>
    </row>
    <row r="88" spans="4:6" ht="13.5" hidden="1">
      <c r="D88" s="95">
        <f aca="true" t="shared" si="2" ref="D88:D111">1+D87</f>
        <v>7</v>
      </c>
      <c r="E88" s="93" t="s">
        <v>29</v>
      </c>
      <c r="F88" s="93"/>
    </row>
    <row r="89" spans="4:6" ht="13.5" hidden="1">
      <c r="D89" s="95">
        <f t="shared" si="2"/>
        <v>8</v>
      </c>
      <c r="E89" s="93" t="s">
        <v>30</v>
      </c>
      <c r="F89" s="93"/>
    </row>
    <row r="90" spans="4:6" ht="13.5" hidden="1">
      <c r="D90" s="95">
        <f t="shared" si="2"/>
        <v>9</v>
      </c>
      <c r="E90" s="93" t="s">
        <v>31</v>
      </c>
      <c r="F90" s="93"/>
    </row>
    <row r="91" spans="4:6" ht="13.5" hidden="1">
      <c r="D91" s="95">
        <f t="shared" si="2"/>
        <v>10</v>
      </c>
      <c r="E91" s="93" t="s">
        <v>32</v>
      </c>
      <c r="F91" s="93"/>
    </row>
    <row r="92" spans="4:6" ht="13.5" hidden="1">
      <c r="D92" s="95">
        <f t="shared" si="2"/>
        <v>11</v>
      </c>
      <c r="E92" s="93" t="s">
        <v>33</v>
      </c>
      <c r="F92" s="93"/>
    </row>
    <row r="93" spans="4:6" ht="13.5" hidden="1">
      <c r="D93" s="95">
        <f t="shared" si="2"/>
        <v>12</v>
      </c>
      <c r="E93" s="93" t="s">
        <v>34</v>
      </c>
      <c r="F93" s="93"/>
    </row>
    <row r="94" spans="4:6" ht="13.5" hidden="1">
      <c r="D94" s="95">
        <f t="shared" si="2"/>
        <v>13</v>
      </c>
      <c r="E94" s="93" t="s">
        <v>52</v>
      </c>
      <c r="F94" s="93"/>
    </row>
    <row r="95" spans="4:6" ht="13.5" hidden="1">
      <c r="D95" s="95">
        <f t="shared" si="2"/>
        <v>14</v>
      </c>
      <c r="E95" s="93" t="s">
        <v>53</v>
      </c>
      <c r="F95" s="93"/>
    </row>
    <row r="96" spans="4:6" ht="13.5" hidden="1">
      <c r="D96" s="95">
        <f t="shared" si="2"/>
        <v>15</v>
      </c>
      <c r="E96" s="93" t="s">
        <v>54</v>
      </c>
      <c r="F96" s="93"/>
    </row>
    <row r="97" spans="4:6" ht="13.5" hidden="1">
      <c r="D97" s="95">
        <f t="shared" si="2"/>
        <v>16</v>
      </c>
      <c r="E97" s="93" t="s">
        <v>35</v>
      </c>
      <c r="F97" s="93"/>
    </row>
    <row r="98" spans="4:6" ht="13.5" hidden="1">
      <c r="D98" s="95">
        <f t="shared" si="2"/>
        <v>17</v>
      </c>
      <c r="E98" s="93" t="s">
        <v>36</v>
      </c>
      <c r="F98" s="93"/>
    </row>
    <row r="99" spans="4:6" ht="13.5" hidden="1">
      <c r="D99" s="95">
        <f t="shared" si="2"/>
        <v>18</v>
      </c>
      <c r="E99" s="93" t="s">
        <v>37</v>
      </c>
      <c r="F99" s="93"/>
    </row>
    <row r="100" spans="4:6" ht="13.5" hidden="1">
      <c r="D100" s="95">
        <f t="shared" si="2"/>
        <v>19</v>
      </c>
      <c r="E100" s="93" t="s">
        <v>38</v>
      </c>
      <c r="F100" s="93"/>
    </row>
    <row r="101" spans="4:6" ht="13.5" hidden="1">
      <c r="D101" s="95">
        <f t="shared" si="2"/>
        <v>20</v>
      </c>
      <c r="E101" s="93" t="s">
        <v>42</v>
      </c>
      <c r="F101" s="93"/>
    </row>
    <row r="102" spans="4:6" ht="13.5" hidden="1">
      <c r="D102" s="95">
        <f t="shared" si="2"/>
        <v>21</v>
      </c>
      <c r="E102" s="93" t="s">
        <v>43</v>
      </c>
      <c r="F102" s="93"/>
    </row>
    <row r="103" spans="4:6" ht="13.5" hidden="1">
      <c r="D103" s="95">
        <f t="shared" si="2"/>
        <v>22</v>
      </c>
      <c r="E103" s="93" t="s">
        <v>44</v>
      </c>
      <c r="F103" s="93"/>
    </row>
    <row r="104" spans="4:6" ht="13.5" hidden="1">
      <c r="D104" s="95">
        <f t="shared" si="2"/>
        <v>23</v>
      </c>
      <c r="E104" s="93" t="s">
        <v>45</v>
      </c>
      <c r="F104" s="93"/>
    </row>
    <row r="105" spans="4:6" ht="13.5" hidden="1">
      <c r="D105" s="95">
        <f t="shared" si="2"/>
        <v>24</v>
      </c>
      <c r="E105" s="93" t="s">
        <v>46</v>
      </c>
      <c r="F105" s="93"/>
    </row>
    <row r="106" spans="4:6" ht="13.5" hidden="1">
      <c r="D106" s="95">
        <f t="shared" si="2"/>
        <v>25</v>
      </c>
      <c r="E106" s="93" t="s">
        <v>47</v>
      </c>
      <c r="F106" s="93"/>
    </row>
    <row r="107" spans="4:6" ht="13.5" hidden="1">
      <c r="D107" s="95">
        <f t="shared" si="2"/>
        <v>26</v>
      </c>
      <c r="E107" s="93" t="s">
        <v>48</v>
      </c>
      <c r="F107" s="93"/>
    </row>
    <row r="108" spans="4:6" ht="13.5" hidden="1">
      <c r="D108" s="95">
        <f t="shared" si="2"/>
        <v>27</v>
      </c>
      <c r="E108" s="93" t="s">
        <v>39</v>
      </c>
      <c r="F108" s="93"/>
    </row>
    <row r="109" spans="4:6" ht="13.5" hidden="1">
      <c r="D109" s="95">
        <f t="shared" si="2"/>
        <v>28</v>
      </c>
      <c r="E109" s="93" t="s">
        <v>40</v>
      </c>
      <c r="F109" s="93"/>
    </row>
    <row r="110" spans="4:6" ht="13.5" hidden="1">
      <c r="D110" s="95">
        <f t="shared" si="2"/>
        <v>29</v>
      </c>
      <c r="E110" s="93" t="s">
        <v>55</v>
      </c>
      <c r="F110" s="93"/>
    </row>
    <row r="111" spans="4:6" ht="13.5" hidden="1">
      <c r="D111" s="95">
        <f t="shared" si="2"/>
        <v>30</v>
      </c>
      <c r="E111" s="93" t="s">
        <v>56</v>
      </c>
      <c r="F111" s="93"/>
    </row>
    <row r="112" spans="4:6" ht="13.5" hidden="1">
      <c r="D112" s="95">
        <v>31</v>
      </c>
      <c r="E112" s="93" t="s">
        <v>168</v>
      </c>
      <c r="F112" s="93"/>
    </row>
    <row r="113" spans="4:6" ht="13.5" hidden="1">
      <c r="D113" s="95">
        <v>32</v>
      </c>
      <c r="E113" s="93" t="s">
        <v>169</v>
      </c>
      <c r="F113" s="93"/>
    </row>
    <row r="114" spans="4:6" ht="13.5" hidden="1">
      <c r="D114" s="95">
        <v>33</v>
      </c>
      <c r="E114" s="93" t="s">
        <v>170</v>
      </c>
      <c r="F114" s="93"/>
    </row>
    <row r="115" ht="13.5" hidden="1"/>
    <row r="116" ht="13.5" hidden="1"/>
    <row r="117" ht="13.5" hidden="1"/>
    <row r="118" spans="4:6" ht="14.25" hidden="1">
      <c r="D118" s="93"/>
      <c r="E118" s="94" t="s">
        <v>91</v>
      </c>
      <c r="F118" s="96"/>
    </row>
    <row r="119" spans="4:6" ht="14.25" hidden="1">
      <c r="D119" s="95">
        <v>1</v>
      </c>
      <c r="E119" s="93" t="s">
        <v>92</v>
      </c>
      <c r="F119" s="97"/>
    </row>
    <row r="120" spans="4:6" ht="14.25" hidden="1">
      <c r="D120" s="95">
        <v>2</v>
      </c>
      <c r="E120" s="93" t="s">
        <v>94</v>
      </c>
      <c r="F120" s="97"/>
    </row>
    <row r="121" spans="4:6" ht="14.25" hidden="1">
      <c r="D121" s="95">
        <v>3</v>
      </c>
      <c r="E121" s="93" t="s">
        <v>93</v>
      </c>
      <c r="F121" s="97"/>
    </row>
    <row r="122" spans="4:6" ht="14.25" hidden="1">
      <c r="D122" s="95">
        <v>4</v>
      </c>
      <c r="E122" s="93"/>
      <c r="F122" s="97"/>
    </row>
    <row r="123" ht="13.5" hidden="1"/>
    <row r="124" spans="4:6" ht="13.5" hidden="1">
      <c r="D124" s="98"/>
      <c r="E124" s="99" t="s">
        <v>146</v>
      </c>
      <c r="F124" s="98"/>
    </row>
    <row r="125" spans="4:9" ht="13.5" hidden="1">
      <c r="D125" s="100">
        <v>1</v>
      </c>
      <c r="E125" s="25" t="s">
        <v>147</v>
      </c>
      <c r="F125" s="25"/>
      <c r="G125" s="26"/>
      <c r="H125" s="26"/>
      <c r="I125" s="26"/>
    </row>
    <row r="126" spans="4:6" ht="13.5" hidden="1">
      <c r="D126" s="100">
        <v>2</v>
      </c>
      <c r="E126" s="98" t="s">
        <v>148</v>
      </c>
      <c r="F126" s="98"/>
    </row>
    <row r="127" ht="13.5" hidden="1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</sheetData>
  <sheetProtection password="C242" sheet="1" objects="1" scenarios="1"/>
  <mergeCells count="40">
    <mergeCell ref="A58:B59"/>
    <mergeCell ref="C58:E59"/>
    <mergeCell ref="G58:I58"/>
    <mergeCell ref="J58:J59"/>
    <mergeCell ref="G59:I59"/>
    <mergeCell ref="G60:I62"/>
    <mergeCell ref="B61:E63"/>
    <mergeCell ref="G63:I63"/>
    <mergeCell ref="A54:B55"/>
    <mergeCell ref="C54:E55"/>
    <mergeCell ref="J54:J55"/>
    <mergeCell ref="A56:B57"/>
    <mergeCell ref="C56:E57"/>
    <mergeCell ref="J56:J57"/>
    <mergeCell ref="B47:E47"/>
    <mergeCell ref="A49:I49"/>
    <mergeCell ref="A50:I50"/>
    <mergeCell ref="A51:F51"/>
    <mergeCell ref="A52:D52"/>
    <mergeCell ref="A53:I53"/>
    <mergeCell ref="A9:B9"/>
    <mergeCell ref="B40:E40"/>
    <mergeCell ref="B41:G41"/>
    <mergeCell ref="B42:E42"/>
    <mergeCell ref="B44:E44"/>
    <mergeCell ref="B46:E46"/>
    <mergeCell ref="A6:B6"/>
    <mergeCell ref="E6:G6"/>
    <mergeCell ref="A7:B7"/>
    <mergeCell ref="C7:E7"/>
    <mergeCell ref="F7:G7"/>
    <mergeCell ref="A8:B8"/>
    <mergeCell ref="C8:E8"/>
    <mergeCell ref="G8:I8"/>
    <mergeCell ref="A1:E1"/>
    <mergeCell ref="F1:I1"/>
    <mergeCell ref="A3:I3"/>
    <mergeCell ref="G4:I4"/>
    <mergeCell ref="C5:D5"/>
    <mergeCell ref="E5:I5"/>
  </mergeCells>
  <conditionalFormatting sqref="J13:J29 J5:J9 J38:J39">
    <cfRule type="cellIs" priority="6" dxfId="0" operator="equal" stopIfTrue="1">
      <formula>"OK"</formula>
    </cfRule>
  </conditionalFormatting>
  <conditionalFormatting sqref="J54:J59">
    <cfRule type="cellIs" priority="5" dxfId="0" operator="equal" stopIfTrue="1">
      <formula>"OK"</formula>
    </cfRule>
  </conditionalFormatting>
  <conditionalFormatting sqref="J42">
    <cfRule type="cellIs" priority="4" dxfId="0" operator="equal" stopIfTrue="1">
      <formula>"OK"</formula>
    </cfRule>
  </conditionalFormatting>
  <conditionalFormatting sqref="C60:E60 B60:B61 F1:I1">
    <cfRule type="cellIs" priority="3" dxfId="0" operator="equal" stopIfTrue="1">
      <formula>"Formulár je vyplnený formálne správne."</formula>
    </cfRule>
  </conditionalFormatting>
  <conditionalFormatting sqref="J30:J32">
    <cfRule type="cellIs" priority="2" dxfId="0" operator="equal" stopIfTrue="1">
      <formula>"OK"</formula>
    </cfRule>
  </conditionalFormatting>
  <conditionalFormatting sqref="J33:J37">
    <cfRule type="cellIs" priority="1" dxfId="0" operator="equal" stopIfTrue="1">
      <formula>"OK"</formula>
    </cfRule>
  </conditionalFormatting>
  <dataValidations count="24">
    <dataValidation type="date" allowBlank="1" showInputMessage="1" showErrorMessage="1" errorTitle="Chyba" error="Uveďte dátum v rozmedzí 1.1.2022 - 31.12.2022" sqref="D22:D39">
      <formula1>44562</formula1>
      <formula2>44926</formula2>
    </dataValidation>
    <dataValidation type="list" allowBlank="1" showInputMessage="1" showErrorMessage="1" promptTitle="Bankový účet (IBAN)" prompt="Vyberte typ bankového účtu z rozbaľovacieho zoznamu.&#10;Pri refundácii finančných prostriedkov (bez zaslaných záloh od STZ) nie je potrebný samostatný bankový účet na príjem verejných prostriedkov, stačí použiť bežný bankový účet." errorTitle="Chyba" error="Vyberte hodnotu z rozbaľovacieho zoznamu." sqref="C7:E7">
      <formula1>$E$125:$E$126</formula1>
    </dataValidation>
    <dataValidation type="textLength" showInputMessage="1" showErrorMessage="1" errorTitle="Chyba" error="Uveďťe IČO dodávateľa (max.15 znakov). Ak nemá IČO, uveďte 0 (nula)." sqref="F13:F39">
      <formula1>1</formula1>
      <formula2>15</formula2>
    </dataValidation>
    <dataValidation type="decimal" operator="greaterThanOrEqual" allowBlank="1" showInputMessage="1" showErrorMessage="1" errorTitle="Chyba" error="Uveďte číselnú nezápornú hodnotu" sqref="H13:H39">
      <formula1>0</formula1>
    </dataValidation>
    <dataValidation type="textLength" operator="equal" allowBlank="1" showInputMessage="1" showErrorMessage="1" promptTitle="Bankový účet vo formáte IBAN" prompt="Uveďte 24 miestne číslo bankového účtu IBAN (bez medzier)" errorTitle="Chyba" error="Zadaný údaj IBAN nemá 24 znakov (medzery vynechajte)" sqref="F7:G7">
      <formula1>24</formula1>
    </dataValidation>
    <dataValidation type="date" allowBlank="1" showInputMessage="1" showErrorMessage="1" promptTitle="Dátum začiatku obdobia/podujatia" prompt="Uveďte dátum začiatku obdobia vyúčtovania, alebo dátum začiatku podujatia" errorTitle="Chyba" error="Dátum nie je v rozmedzí 1.11.2021-31.12.2022" sqref="H9">
      <formula1>44501</formula1>
      <formula2>44926</formula2>
    </dataValidation>
    <dataValidation type="whole" allowBlank="1" showInputMessage="1" showErrorMessage="1" promptTitle="Počet účastníkov podujatia" prompt="V prípade organizácie podujatia uveďte počet jeho účastníkov - športovcov (celé číslo v rozmedzí 1 - 1000).&#10;Iba v prípade podujatí - majstrovstvá SR a regiónov jednotlivcov a družstiev, medzinárodné turnaje v SR, Detský DCaFC." errorTitle="Chyba" error="uveďte celé číslo v rozmedzí 1 - 1000" sqref="C9">
      <formula1>1</formula1>
      <formula2>1000</formula2>
    </dataValidation>
    <dataValidation type="decimal" allowBlank="1" showInputMessage="1" showErrorMessage="1" promptTitle="Ročná hodnota zmluvy" prompt="Uveďte číslo, ktoré predstavuje ročnú hodnotu príspevku zo strany STZ v zmysle zmluvy" errorTitle="Chyba" error="Uveďte číslo (bez čiarok, medzier a pod.) v rozmedzí 0 - 100000" sqref="I7">
      <formula1>0</formula1>
      <formula2>100000</formula2>
    </dataValidation>
    <dataValidation operator="equal" allowBlank="1" showInputMessage="1" showErrorMessage="1" sqref="H7"/>
    <dataValidation type="list" allowBlank="1" showInputMessage="1" showErrorMessage="1" promptTitle="Kategória podujatia" prompt="Vyplňte kategóriu podujatia z rozbaľovacieho zoznamu (iba v prípade Zmluvy na organizáciu podujatia : majstrovstvá SR a regiónov jednotlivcov a družstiev, medzinárodné turnaje v SR, Detský DCaFC)." sqref="E9">
      <formula1>$E$82:$E$114</formula1>
    </dataValidation>
    <dataValidation type="list" allowBlank="1" showInputMessage="1" showErrorMessage="1" promptTitle="Typ zmluvy" prompt="Vyberte typ zmluvy z rozbaľovacieho zoznamu" sqref="C8:E8">
      <formula1>$E$67:$E$76</formula1>
    </dataValidation>
    <dataValidation allowBlank="1" showInputMessage="1" showErrorMessage="1" prompt="Uveďte dodatok alebo poznámku k názvu zmluvy, ak je to potrebné na lepšiu identifikáciu zmluvy." sqref="G8:I8"/>
    <dataValidation type="textLength" operator="greaterThan" allowBlank="1" showInputMessage="1" showErrorMessage="1" sqref="E6:G6">
      <formula1>0</formula1>
    </dataValidation>
    <dataValidation type="textLength" operator="lessThan" allowBlank="1" showInputMessage="1" showErrorMessage="1" promptTitle="IČO alebo dátum narodenia" prompt="Ak je príjemcom klub alebo RTZ, uveďťe jeho IČO.&#10;Ak je príjemcom športovec, uveďte jeho dátum narodenia." sqref="C6">
      <formula1>11</formula1>
    </dataValidation>
    <dataValidation allowBlank="1" showInputMessage="1" showErrorMessage="1" promptTitle="Názov príjemcu" prompt="V prípade klubu uviesť oficiálny názov klubu v zmysle zakladacieho dokumentu (stanovy), zapísaný v registri občianskych združení alebo v obchodnom registri.&#10;V prípade športovca uviesť meno a priezvisko." sqref="E5:I5"/>
    <dataValidation type="list" allowBlank="1" showInputMessage="1" showErrorMessage="1" promptTitle="Príjemca finančného príspevku" prompt="Vyberte možnosť z rozbaľovacieho zoznamu.&#10;&#10;V prípade Zmluvy o finančnom príspevku pre športovca, ak po podpise Dodatku k zmluve idú finančné prostriedky pre športovca na bank.účet klubu, je príjemcom klub." errorTitle="Chyba" error="Neplatný údaj, vyberte možnosť z rozbaľovacieho zoznamu" sqref="C5:D5">
      <formula1>$E$119:$E$121</formula1>
    </dataValidation>
    <dataValidation type="date" allowBlank="1" showInputMessage="1" showErrorMessage="1" sqref="D11">
      <formula1>42370</formula1>
      <formula2>42735</formula2>
    </dataValidation>
    <dataValidation type="decimal" operator="greaterThanOrEqual" allowBlank="1" showInputMessage="1" showErrorMessage="1" errorTitle="Chyba" error="Uveďte kladnú číselnú hodnotu" sqref="H46">
      <formula1>0</formula1>
    </dataValidation>
    <dataValidation type="decimal" operator="greaterThanOrEqual" allowBlank="1" showInputMessage="1" showErrorMessage="1" errorTitle="Chyba" error="Uveďte kladnú číselnú hodnotu." sqref="H43">
      <formula1>0</formula1>
    </dataValidation>
    <dataValidation type="decimal" operator="greaterThanOrEqual" allowBlank="1" showInputMessage="1" showErrorMessage="1" errorTitle="Chyba" error="Zadajte kladnú číselnú hodnotu" sqref="H41:H42">
      <formula1>0</formula1>
    </dataValidation>
    <dataValidation type="date" allowBlank="1" showInputMessage="1" showErrorMessage="1" promptTitle="Dátum konca obdobia/podujatia" prompt="Uveďte dátum ukončenia obdobia vyúčtovania alebo ukončenia podujatia." errorTitle="Chyba" error="Dátum musí byť v rozmedzí &quot;od&quot; až 31.12.2022" sqref="I9">
      <formula1>H9</formula1>
      <formula2>44926</formula2>
    </dataValidation>
    <dataValidation type="whole" allowBlank="1" showInputMessage="1" showErrorMessage="1" promptTitle="Číslo zmluvy" prompt="Uveďte 8 miestne číslo zmluvy uvedené na jej 1.strane" errorTitle="Chyba" error="Uveďte platné 8 miestne číslo zmluvy vo formáte 2RRXXXXX" sqref="I6">
      <formula1>21600000</formula1>
      <formula2>22200000</formula2>
    </dataValidation>
    <dataValidation type="date" allowBlank="1" showInputMessage="1" showErrorMessage="1" errorTitle="Chyba" error="Uveďte dátum v rozmedzí 1.1.2021 - 31.12.2021" sqref="D13:D21">
      <formula1>44197</formula1>
      <formula2>44561</formula2>
    </dataValidation>
    <dataValidation type="date" allowBlank="1" showInputMessage="1" showErrorMessage="1" errorTitle="Chyba" error="Uveďte dátum v rozmedzí 1.1.2022-31.12.2022." sqref="C58:E59">
      <formula1>44562</formula1>
      <formula2>44926</formula2>
    </dataValidation>
  </dataValidations>
  <printOptions/>
  <pageMargins left="0.5118110236220472" right="0.5118110236220472" top="0.3937007874015748" bottom="0.3937007874015748" header="0.31496062992125984" footer="0.31496062992125984"/>
  <pageSetup fitToHeight="1" fitToWidth="1" orientation="portrait" paperSize="9" scale="71" r:id="rId3"/>
  <headerFooter>
    <oddFooter>&amp;L&amp;8&amp;F&amp;C&amp;8verzia formulára V2, 9.2.2022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AF126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7.28125" style="9" customWidth="1"/>
    <col min="2" max="2" width="11.00390625" style="9" customWidth="1"/>
    <col min="3" max="3" width="12.00390625" style="9" customWidth="1"/>
    <col min="4" max="4" width="10.140625" style="9" customWidth="1"/>
    <col min="5" max="5" width="31.57421875" style="9" customWidth="1"/>
    <col min="6" max="6" width="9.00390625" style="9" customWidth="1"/>
    <col min="7" max="7" width="23.8515625" style="9" customWidth="1"/>
    <col min="8" max="9" width="11.57421875" style="9" customWidth="1"/>
    <col min="10" max="10" width="20.00390625" style="9" customWidth="1"/>
    <col min="11" max="11" width="10.28125" style="45" bestFit="1" customWidth="1"/>
    <col min="12" max="16384" width="8.8515625" style="9" customWidth="1"/>
  </cols>
  <sheetData>
    <row r="1" spans="1:32" s="29" customFormat="1" ht="24.75" customHeight="1">
      <c r="A1" s="156" t="s">
        <v>181</v>
      </c>
      <c r="B1" s="156"/>
      <c r="C1" s="156"/>
      <c r="D1" s="156"/>
      <c r="E1" s="156"/>
      <c r="F1" s="155" t="str">
        <f>+IF(AND(K59,K57,K55,K42,K13:K39,K5:K9),"Formulár je vyplnený formálne správne.","Formulár vykazuje formálne chyby, opravte!!!")</f>
        <v>Formulár je vyplnený formálne správne.</v>
      </c>
      <c r="G1" s="155"/>
      <c r="H1" s="155"/>
      <c r="I1" s="155"/>
      <c r="J1" s="104" t="s">
        <v>164</v>
      </c>
      <c r="K1" s="27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</row>
    <row r="2" spans="1:32" s="31" customFormat="1" ht="4.5" customHeight="1">
      <c r="A2" s="30"/>
      <c r="J2" s="32"/>
      <c r="K2" s="33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</row>
    <row r="3" spans="1:32" s="35" customFormat="1" ht="18" customHeight="1">
      <c r="A3" s="165" t="s">
        <v>59</v>
      </c>
      <c r="B3" s="165"/>
      <c r="C3" s="165"/>
      <c r="D3" s="165"/>
      <c r="E3" s="165"/>
      <c r="F3" s="165"/>
      <c r="G3" s="165"/>
      <c r="H3" s="165"/>
      <c r="I3" s="165"/>
      <c r="J3" s="103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</row>
    <row r="4" spans="1:32" s="31" customFormat="1" ht="6" customHeight="1">
      <c r="A4" s="26"/>
      <c r="B4" s="36"/>
      <c r="C4" s="36"/>
      <c r="D4" s="37"/>
      <c r="E4" s="36"/>
      <c r="F4" s="36"/>
      <c r="G4" s="174"/>
      <c r="H4" s="174"/>
      <c r="I4" s="174"/>
      <c r="J4" s="32"/>
      <c r="K4" s="33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</row>
    <row r="5" spans="1:32" s="35" customFormat="1" ht="21.75" customHeight="1" thickBot="1">
      <c r="A5" s="38" t="s">
        <v>95</v>
      </c>
      <c r="B5" s="39"/>
      <c r="C5" s="175" t="s">
        <v>92</v>
      </c>
      <c r="D5" s="175"/>
      <c r="E5" s="172" t="s">
        <v>78</v>
      </c>
      <c r="F5" s="172"/>
      <c r="G5" s="172"/>
      <c r="H5" s="172"/>
      <c r="I5" s="173"/>
      <c r="J5" s="40" t="str">
        <f>+IF(IF(C5&lt;&gt;"","","Príjemca,")&amp;IF(E5&lt;&gt;"","","názov klubu")="","OK",IF(C5&lt;&gt;"","","Príjemca,")&amp;IF(E5&lt;&gt;"","","názov klubu/meno a priezvisko športovca"))</f>
        <v>OK</v>
      </c>
      <c r="K5" s="41">
        <f>+IF(OR(J5="OK",J5=""),1,0)</f>
        <v>1</v>
      </c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</row>
    <row r="6" spans="1:32" s="31" customFormat="1" ht="21.75" customHeight="1" thickBot="1">
      <c r="A6" s="164" t="str">
        <f>IF(C5="Športovec","Dátum narodenia :","IČO :")</f>
        <v>IČO :</v>
      </c>
      <c r="B6" s="164"/>
      <c r="C6" s="5" t="s">
        <v>175</v>
      </c>
      <c r="D6" s="6" t="s">
        <v>11</v>
      </c>
      <c r="E6" s="169" t="s">
        <v>174</v>
      </c>
      <c r="F6" s="169"/>
      <c r="G6" s="169"/>
      <c r="H6" s="19" t="s">
        <v>98</v>
      </c>
      <c r="I6" s="18">
        <v>22192217</v>
      </c>
      <c r="J6" s="40" t="str">
        <f>+IF(AND(C6&lt;&gt;"",E6&lt;&gt;"",I6&lt;&gt;""),"OK",IF(C6="","IČO/dátum narodenia,","")&amp;IF(E6="","adresa,","")&amp;IF(I6="","číslo zmluvy",""))</f>
        <v>OK</v>
      </c>
      <c r="K6" s="41">
        <f>+IF(OR(J6="OK",J6=""),1,0)</f>
        <v>1</v>
      </c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</row>
    <row r="7" spans="1:32" s="31" customFormat="1" ht="21.75" customHeight="1">
      <c r="A7" s="176" t="s">
        <v>145</v>
      </c>
      <c r="B7" s="176"/>
      <c r="C7" s="184" t="s">
        <v>148</v>
      </c>
      <c r="D7" s="184"/>
      <c r="E7" s="184"/>
      <c r="F7" s="182" t="s">
        <v>173</v>
      </c>
      <c r="G7" s="182"/>
      <c r="H7" s="42" t="s">
        <v>136</v>
      </c>
      <c r="I7" s="143">
        <v>4000</v>
      </c>
      <c r="J7" s="40" t="str">
        <f>+IF(AND(C7&lt;&gt;"",F7&lt;&gt;"",I7&lt;&gt;""),"OK",IF(C7="","typ účtu,","")&amp;IF(F7="","IBAN,","")&amp;IF(I7="","ročná hodnota zmluvy",""))</f>
        <v>OK</v>
      </c>
      <c r="K7" s="41">
        <f>+IF(OR(J7="OK",J7=""),1,0)</f>
        <v>1</v>
      </c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</row>
    <row r="8" spans="1:32" s="31" customFormat="1" ht="21.75" customHeight="1">
      <c r="A8" s="176" t="s">
        <v>50</v>
      </c>
      <c r="B8" s="176"/>
      <c r="C8" s="181" t="s">
        <v>17</v>
      </c>
      <c r="D8" s="181"/>
      <c r="E8" s="181"/>
      <c r="F8" s="43"/>
      <c r="G8" s="183" t="s">
        <v>176</v>
      </c>
      <c r="H8" s="183"/>
      <c r="I8" s="183"/>
      <c r="J8" s="40" t="str">
        <f>+IF(IF(C8="","Typ a názov zmluvy","")&amp;IF(OR(C8=E71,AND(C8=E68,C5=E119),C8=E76),IF(G8="","doplňujúci údaj k názvu zmluvy",""),"")="","OK",IF(C8="","Typ a názov zmluvy","")&amp;IF(OR(C8=E71,AND(C8=E68,C5=E119),C8=E76),IF(G8="","doplňujúci údaj k názvu zmluvy",""),""))</f>
        <v>OK</v>
      </c>
      <c r="K8" s="41">
        <f>+IF(OR(J8="OK",J8=""),1,0)</f>
        <v>1</v>
      </c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</row>
    <row r="9" spans="1:32" s="31" customFormat="1" ht="21" customHeight="1">
      <c r="A9" s="170" t="s">
        <v>137</v>
      </c>
      <c r="B9" s="171"/>
      <c r="C9" s="21"/>
      <c r="D9" s="7" t="s">
        <v>24</v>
      </c>
      <c r="E9" s="22"/>
      <c r="F9" s="44">
        <f>+IF(OR(C8=E69,C8=E70,C8=E71,C8=E72,C8=E73,C8=E74),1,0)</f>
        <v>0</v>
      </c>
      <c r="G9" s="20" t="s">
        <v>138</v>
      </c>
      <c r="H9" s="1">
        <v>44593</v>
      </c>
      <c r="I9" s="1">
        <v>44681</v>
      </c>
      <c r="J9" s="40" t="str">
        <f>+IF(IF(F9=1,IF(C9="","počet účastníkov,","")&amp;IF(E9="","kategória,",""),"")&amp;IF(H9="","od,","")&amp;IF(I9="","do","")="","OK",IF(F9=1,IF(C9="","počet účastníkov,","")&amp;IF(E9="","kategória,",""),"")&amp;IF(H9="","od,","")&amp;IF(I9="","do",""))</f>
        <v>OK</v>
      </c>
      <c r="K9" s="41">
        <f>+IF(OR(J9="OK",J9=""),1,0)</f>
        <v>1</v>
      </c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</row>
    <row r="10" ht="6" customHeight="1">
      <c r="D10" s="45">
        <v>1</v>
      </c>
    </row>
    <row r="11" spans="1:9" ht="84" customHeight="1">
      <c r="A11" s="2" t="s">
        <v>142</v>
      </c>
      <c r="B11" s="105" t="s">
        <v>161</v>
      </c>
      <c r="C11" s="3" t="s">
        <v>8</v>
      </c>
      <c r="D11" s="3" t="s">
        <v>9</v>
      </c>
      <c r="E11" s="3" t="s">
        <v>182</v>
      </c>
      <c r="F11" s="3" t="s">
        <v>183</v>
      </c>
      <c r="G11" s="3" t="s">
        <v>10</v>
      </c>
      <c r="H11" s="4" t="s">
        <v>82</v>
      </c>
      <c r="I11" s="12" t="s">
        <v>87</v>
      </c>
    </row>
    <row r="12" spans="1:11" ht="36" customHeight="1">
      <c r="A12" s="133" t="s">
        <v>140</v>
      </c>
      <c r="B12" s="113">
        <f>+I6</f>
        <v>22192217</v>
      </c>
      <c r="C12" s="114"/>
      <c r="D12" s="114"/>
      <c r="E12" s="120" t="str">
        <f>+C8&amp;","&amp;IF(G8&lt;&gt;"",G8&amp;",","")&amp;IF(E9&lt;&gt;"","kategória:"&amp;E9&amp;",","")&amp;IF(F9,"dátum konania od: "&amp;DAY(H9)&amp;"."&amp;MONTH(H9)&amp;"."&amp;YEAR(H9)&amp;" do: "&amp;DAY(I9)&amp;"."&amp;MONTH(I9)&amp;"."&amp;YEAR(I9)&amp;", počet účastníkov: "&amp;C9&amp;",","")&amp;" ročná hodnota zmluvy: "&amp;I7&amp;" €"</f>
        <v>Zmluva o finančnom príspevku pre športovca,Jana Malá, nar. 15.1.2002, ročná hodnota zmluvy: 4000 €</v>
      </c>
      <c r="F12" s="115" t="str">
        <f>+C6</f>
        <v>31234567</v>
      </c>
      <c r="G12" s="115" t="str">
        <f>+E5</f>
        <v>TK ABC Bratislava</v>
      </c>
      <c r="H12" s="114">
        <v>0</v>
      </c>
      <c r="I12" s="116"/>
      <c r="K12" s="46"/>
    </row>
    <row r="13" spans="1:10" s="110" customFormat="1" ht="25.5">
      <c r="A13" s="121">
        <v>1</v>
      </c>
      <c r="B13" s="117">
        <f>+B$12</f>
        <v>22192217</v>
      </c>
      <c r="C13" s="123" t="s">
        <v>153</v>
      </c>
      <c r="D13" s="130">
        <v>44597</v>
      </c>
      <c r="E13" s="123" t="s">
        <v>62</v>
      </c>
      <c r="F13" s="123" t="s">
        <v>126</v>
      </c>
      <c r="G13" s="123" t="s">
        <v>63</v>
      </c>
      <c r="H13" s="126">
        <v>108</v>
      </c>
      <c r="I13" s="15"/>
      <c r="J13" s="111" t="str">
        <f>+IF(AND(C13&lt;&gt;"",D13&lt;&gt;"",E13&lt;&gt;"",F13&lt;&gt;"",G13&lt;&gt;"",H13&lt;&gt;""),"OK",IF(AND(C13="",D13="",E13="",F13="",G13="",H13=""),"","doplňte ďalšie údaje"))</f>
        <v>OK</v>
      </c>
    </row>
    <row r="14" spans="1:10" s="110" customFormat="1" ht="25.5">
      <c r="A14" s="121">
        <v>2</v>
      </c>
      <c r="B14" s="117">
        <f aca="true" t="shared" si="0" ref="B14:B38">+B$12</f>
        <v>22192217</v>
      </c>
      <c r="C14" s="123" t="s">
        <v>61</v>
      </c>
      <c r="D14" s="130">
        <v>44599</v>
      </c>
      <c r="E14" s="123" t="s">
        <v>184</v>
      </c>
      <c r="F14" s="123" t="s">
        <v>127</v>
      </c>
      <c r="G14" s="123" t="s">
        <v>81</v>
      </c>
      <c r="H14" s="126">
        <v>350</v>
      </c>
      <c r="I14" s="15"/>
      <c r="J14" s="111" t="str">
        <f aca="true" t="shared" si="1" ref="J14:J37">+IF(AND(C14&lt;&gt;"",D14&lt;&gt;"",E14&lt;&gt;"",F14&lt;&gt;"",G14&lt;&gt;"",H14&lt;&gt;""),"OK",IF(AND(C14="",D14="",E14="",F14="",G14="",H14=""),"","doplňte ďalšie údaje"))</f>
        <v>OK</v>
      </c>
    </row>
    <row r="15" spans="1:10" s="110" customFormat="1" ht="38.25">
      <c r="A15" s="121">
        <v>3</v>
      </c>
      <c r="B15" s="117">
        <f t="shared" si="0"/>
        <v>22192217</v>
      </c>
      <c r="C15" s="123" t="s">
        <v>149</v>
      </c>
      <c r="D15" s="130">
        <v>44607</v>
      </c>
      <c r="E15" s="123" t="s">
        <v>185</v>
      </c>
      <c r="F15" s="123" t="s">
        <v>152</v>
      </c>
      <c r="G15" s="123" t="s">
        <v>77</v>
      </c>
      <c r="H15" s="126">
        <v>78.34</v>
      </c>
      <c r="I15" s="15"/>
      <c r="J15" s="111" t="str">
        <f t="shared" si="1"/>
        <v>OK</v>
      </c>
    </row>
    <row r="16" spans="1:10" s="110" customFormat="1" ht="25.5">
      <c r="A16" s="121">
        <v>4</v>
      </c>
      <c r="B16" s="117">
        <f t="shared" si="0"/>
        <v>22192217</v>
      </c>
      <c r="C16" s="123" t="s">
        <v>150</v>
      </c>
      <c r="D16" s="130">
        <v>44597</v>
      </c>
      <c r="E16" s="123" t="s">
        <v>80</v>
      </c>
      <c r="F16" s="123" t="s">
        <v>128</v>
      </c>
      <c r="G16" s="123" t="s">
        <v>70</v>
      </c>
      <c r="H16" s="126">
        <v>18</v>
      </c>
      <c r="I16" s="15"/>
      <c r="J16" s="111" t="str">
        <f t="shared" si="1"/>
        <v>OK</v>
      </c>
    </row>
    <row r="17" spans="1:10" s="110" customFormat="1" ht="25.5">
      <c r="A17" s="121">
        <v>5</v>
      </c>
      <c r="B17" s="117">
        <f t="shared" si="0"/>
        <v>22192217</v>
      </c>
      <c r="C17" s="123" t="s">
        <v>151</v>
      </c>
      <c r="D17" s="130">
        <v>44602</v>
      </c>
      <c r="E17" s="123" t="s">
        <v>189</v>
      </c>
      <c r="F17" s="123" t="s">
        <v>125</v>
      </c>
      <c r="G17" s="123" t="s">
        <v>73</v>
      </c>
      <c r="H17" s="126">
        <v>30</v>
      </c>
      <c r="I17" s="15"/>
      <c r="J17" s="111" t="str">
        <f t="shared" si="1"/>
        <v>OK</v>
      </c>
    </row>
    <row r="18" spans="1:10" s="110" customFormat="1" ht="25.5">
      <c r="A18" s="121">
        <v>6</v>
      </c>
      <c r="B18" s="117">
        <f t="shared" si="0"/>
        <v>22192217</v>
      </c>
      <c r="C18" s="123" t="s">
        <v>74</v>
      </c>
      <c r="D18" s="130">
        <v>44607</v>
      </c>
      <c r="E18" s="123" t="s">
        <v>186</v>
      </c>
      <c r="F18" s="123" t="s">
        <v>129</v>
      </c>
      <c r="G18" s="123" t="s">
        <v>75</v>
      </c>
      <c r="H18" s="126">
        <v>110</v>
      </c>
      <c r="I18" s="15"/>
      <c r="J18" s="111" t="str">
        <f t="shared" si="1"/>
        <v>OK</v>
      </c>
    </row>
    <row r="19" spans="1:10" s="110" customFormat="1" ht="25.5">
      <c r="A19" s="121">
        <v>7</v>
      </c>
      <c r="B19" s="117">
        <f t="shared" si="0"/>
        <v>22192217</v>
      </c>
      <c r="C19" s="123" t="s">
        <v>65</v>
      </c>
      <c r="D19" s="130">
        <v>44571</v>
      </c>
      <c r="E19" s="123" t="s">
        <v>187</v>
      </c>
      <c r="F19" s="123" t="s">
        <v>130</v>
      </c>
      <c r="G19" s="123" t="s">
        <v>78</v>
      </c>
      <c r="H19" s="126">
        <v>210.5</v>
      </c>
      <c r="I19" s="15"/>
      <c r="J19" s="111" t="str">
        <f t="shared" si="1"/>
        <v>OK</v>
      </c>
    </row>
    <row r="20" spans="1:10" s="110" customFormat="1" ht="25.5">
      <c r="A20" s="121">
        <v>8</v>
      </c>
      <c r="B20" s="117">
        <f t="shared" si="0"/>
        <v>22192217</v>
      </c>
      <c r="C20" s="123" t="s">
        <v>154</v>
      </c>
      <c r="D20" s="130">
        <v>44576</v>
      </c>
      <c r="E20" s="123" t="s">
        <v>188</v>
      </c>
      <c r="F20" s="123" t="s">
        <v>128</v>
      </c>
      <c r="G20" s="123" t="s">
        <v>70</v>
      </c>
      <c r="H20" s="126">
        <v>80</v>
      </c>
      <c r="I20" s="15"/>
      <c r="J20" s="111" t="str">
        <f t="shared" si="1"/>
        <v>OK</v>
      </c>
    </row>
    <row r="21" spans="1:10" s="110" customFormat="1" ht="25.5">
      <c r="A21" s="121">
        <v>9</v>
      </c>
      <c r="B21" s="117">
        <f t="shared" si="0"/>
        <v>22192217</v>
      </c>
      <c r="C21" s="123" t="s">
        <v>67</v>
      </c>
      <c r="D21" s="130">
        <v>44612</v>
      </c>
      <c r="E21" s="123" t="s">
        <v>79</v>
      </c>
      <c r="F21" s="123" t="s">
        <v>131</v>
      </c>
      <c r="G21" s="123" t="s">
        <v>69</v>
      </c>
      <c r="H21" s="126">
        <v>178</v>
      </c>
      <c r="I21" s="15"/>
      <c r="J21" s="111" t="str">
        <f t="shared" si="1"/>
        <v>OK</v>
      </c>
    </row>
    <row r="22" spans="1:10" s="110" customFormat="1" ht="12.75">
      <c r="A22" s="121">
        <v>10</v>
      </c>
      <c r="B22" s="117">
        <f t="shared" si="0"/>
        <v>22192217</v>
      </c>
      <c r="C22" s="131"/>
      <c r="D22" s="123"/>
      <c r="E22" s="123"/>
      <c r="F22" s="123"/>
      <c r="G22" s="123"/>
      <c r="H22" s="126"/>
      <c r="I22" s="15"/>
      <c r="J22" s="111">
        <f t="shared" si="1"/>
      </c>
    </row>
    <row r="23" spans="1:10" s="110" customFormat="1" ht="12.75">
      <c r="A23" s="121">
        <v>11</v>
      </c>
      <c r="B23" s="117">
        <f t="shared" si="0"/>
        <v>22192217</v>
      </c>
      <c r="C23" s="131"/>
      <c r="D23" s="123"/>
      <c r="E23" s="123"/>
      <c r="F23" s="123"/>
      <c r="G23" s="123"/>
      <c r="H23" s="126"/>
      <c r="I23" s="15"/>
      <c r="J23" s="111">
        <f t="shared" si="1"/>
      </c>
    </row>
    <row r="24" spans="1:10" s="110" customFormat="1" ht="12.75">
      <c r="A24" s="121">
        <v>12</v>
      </c>
      <c r="B24" s="117">
        <f t="shared" si="0"/>
        <v>22192217</v>
      </c>
      <c r="C24" s="131"/>
      <c r="D24" s="123"/>
      <c r="E24" s="123"/>
      <c r="F24" s="123"/>
      <c r="G24" s="123"/>
      <c r="H24" s="126"/>
      <c r="I24" s="15"/>
      <c r="J24" s="111">
        <f t="shared" si="1"/>
      </c>
    </row>
    <row r="25" spans="1:10" s="110" customFormat="1" ht="12.75">
      <c r="A25" s="121">
        <v>13</v>
      </c>
      <c r="B25" s="117">
        <f t="shared" si="0"/>
        <v>22192217</v>
      </c>
      <c r="C25" s="131"/>
      <c r="D25" s="123"/>
      <c r="E25" s="123"/>
      <c r="F25" s="123"/>
      <c r="G25" s="123"/>
      <c r="H25" s="126"/>
      <c r="I25" s="15"/>
      <c r="J25" s="111">
        <f t="shared" si="1"/>
      </c>
    </row>
    <row r="26" spans="1:10" s="110" customFormat="1" ht="12.75">
      <c r="A26" s="121">
        <v>14</v>
      </c>
      <c r="B26" s="117">
        <f t="shared" si="0"/>
        <v>22192217</v>
      </c>
      <c r="C26" s="131"/>
      <c r="D26" s="123"/>
      <c r="E26" s="123"/>
      <c r="F26" s="123"/>
      <c r="G26" s="123"/>
      <c r="H26" s="126"/>
      <c r="I26" s="15"/>
      <c r="J26" s="111">
        <f t="shared" si="1"/>
      </c>
    </row>
    <row r="27" spans="1:10" s="110" customFormat="1" ht="12.75">
      <c r="A27" s="121">
        <v>15</v>
      </c>
      <c r="B27" s="117">
        <f t="shared" si="0"/>
        <v>22192217</v>
      </c>
      <c r="C27" s="131"/>
      <c r="D27" s="123"/>
      <c r="E27" s="123"/>
      <c r="F27" s="123"/>
      <c r="G27" s="123"/>
      <c r="H27" s="126"/>
      <c r="I27" s="15"/>
      <c r="J27" s="111">
        <f t="shared" si="1"/>
      </c>
    </row>
    <row r="28" spans="1:10" s="110" customFormat="1" ht="12.75">
      <c r="A28" s="121">
        <v>16</v>
      </c>
      <c r="B28" s="117">
        <f t="shared" si="0"/>
        <v>22192217</v>
      </c>
      <c r="C28" s="131"/>
      <c r="D28" s="123"/>
      <c r="E28" s="123"/>
      <c r="F28" s="123"/>
      <c r="G28" s="123"/>
      <c r="H28" s="126"/>
      <c r="I28" s="15"/>
      <c r="J28" s="111">
        <f t="shared" si="1"/>
      </c>
    </row>
    <row r="29" spans="1:10" s="110" customFormat="1" ht="12.75">
      <c r="A29" s="121">
        <v>17</v>
      </c>
      <c r="B29" s="117">
        <f t="shared" si="0"/>
        <v>22192217</v>
      </c>
      <c r="C29" s="131"/>
      <c r="D29" s="123"/>
      <c r="E29" s="123"/>
      <c r="F29" s="123"/>
      <c r="G29" s="123"/>
      <c r="H29" s="126"/>
      <c r="I29" s="15"/>
      <c r="J29" s="111">
        <f t="shared" si="1"/>
      </c>
    </row>
    <row r="30" spans="1:10" s="110" customFormat="1" ht="12.75">
      <c r="A30" s="121">
        <v>18</v>
      </c>
      <c r="B30" s="117">
        <f t="shared" si="0"/>
        <v>22192217</v>
      </c>
      <c r="C30" s="131"/>
      <c r="D30" s="123"/>
      <c r="E30" s="123"/>
      <c r="F30" s="123"/>
      <c r="G30" s="123"/>
      <c r="H30" s="126"/>
      <c r="I30" s="15"/>
      <c r="J30" s="111">
        <f t="shared" si="1"/>
      </c>
    </row>
    <row r="31" spans="1:10" s="110" customFormat="1" ht="12.75">
      <c r="A31" s="121">
        <v>19</v>
      </c>
      <c r="B31" s="117">
        <f t="shared" si="0"/>
        <v>22192217</v>
      </c>
      <c r="C31" s="131"/>
      <c r="D31" s="123"/>
      <c r="E31" s="123"/>
      <c r="F31" s="123"/>
      <c r="G31" s="123"/>
      <c r="H31" s="126"/>
      <c r="I31" s="15"/>
      <c r="J31" s="111">
        <f t="shared" si="1"/>
      </c>
    </row>
    <row r="32" spans="1:10" s="110" customFormat="1" ht="12.75">
      <c r="A32" s="121">
        <v>20</v>
      </c>
      <c r="B32" s="117">
        <f t="shared" si="0"/>
        <v>22192217</v>
      </c>
      <c r="C32" s="131"/>
      <c r="D32" s="123"/>
      <c r="E32" s="123"/>
      <c r="F32" s="123"/>
      <c r="G32" s="123"/>
      <c r="H32" s="126"/>
      <c r="I32" s="15"/>
      <c r="J32" s="111">
        <f t="shared" si="1"/>
      </c>
    </row>
    <row r="33" spans="1:10" s="110" customFormat="1" ht="12.75">
      <c r="A33" s="121">
        <v>21</v>
      </c>
      <c r="B33" s="117">
        <f t="shared" si="0"/>
        <v>22192217</v>
      </c>
      <c r="C33" s="131"/>
      <c r="D33" s="123"/>
      <c r="E33" s="123"/>
      <c r="F33" s="123"/>
      <c r="G33" s="123"/>
      <c r="H33" s="126"/>
      <c r="I33" s="15"/>
      <c r="J33" s="111">
        <f t="shared" si="1"/>
      </c>
    </row>
    <row r="34" spans="1:10" s="110" customFormat="1" ht="12.75">
      <c r="A34" s="121">
        <v>22</v>
      </c>
      <c r="B34" s="117">
        <f t="shared" si="0"/>
        <v>22192217</v>
      </c>
      <c r="C34" s="131"/>
      <c r="D34" s="123"/>
      <c r="E34" s="123"/>
      <c r="F34" s="123"/>
      <c r="G34" s="123"/>
      <c r="H34" s="126"/>
      <c r="I34" s="15"/>
      <c r="J34" s="111">
        <f t="shared" si="1"/>
      </c>
    </row>
    <row r="35" spans="1:10" s="110" customFormat="1" ht="12.75">
      <c r="A35" s="121">
        <v>23</v>
      </c>
      <c r="B35" s="117">
        <f t="shared" si="0"/>
        <v>22192217</v>
      </c>
      <c r="C35" s="131"/>
      <c r="D35" s="123"/>
      <c r="E35" s="123"/>
      <c r="F35" s="123"/>
      <c r="G35" s="123"/>
      <c r="H35" s="126"/>
      <c r="I35" s="15"/>
      <c r="J35" s="111">
        <f t="shared" si="1"/>
      </c>
    </row>
    <row r="36" spans="1:10" s="110" customFormat="1" ht="12.75">
      <c r="A36" s="121">
        <v>24</v>
      </c>
      <c r="B36" s="117">
        <f t="shared" si="0"/>
        <v>22192217</v>
      </c>
      <c r="C36" s="131"/>
      <c r="D36" s="123"/>
      <c r="E36" s="123"/>
      <c r="F36" s="123"/>
      <c r="G36" s="123"/>
      <c r="H36" s="126"/>
      <c r="I36" s="15"/>
      <c r="J36" s="111">
        <f t="shared" si="1"/>
      </c>
    </row>
    <row r="37" spans="1:10" s="110" customFormat="1" ht="12.75">
      <c r="A37" s="121">
        <v>25</v>
      </c>
      <c r="B37" s="117">
        <f t="shared" si="0"/>
        <v>22192217</v>
      </c>
      <c r="C37" s="131"/>
      <c r="D37" s="123"/>
      <c r="E37" s="123"/>
      <c r="F37" s="123"/>
      <c r="G37" s="123"/>
      <c r="H37" s="126"/>
      <c r="I37" s="15"/>
      <c r="J37" s="111">
        <f t="shared" si="1"/>
      </c>
    </row>
    <row r="38" spans="1:10" s="112" customFormat="1" ht="12.75">
      <c r="A38" s="121">
        <v>26</v>
      </c>
      <c r="B38" s="117">
        <f t="shared" si="0"/>
        <v>22192217</v>
      </c>
      <c r="C38" s="131"/>
      <c r="D38" s="123"/>
      <c r="E38" s="123"/>
      <c r="F38" s="123"/>
      <c r="G38" s="123"/>
      <c r="H38" s="126"/>
      <c r="I38" s="15"/>
      <c r="J38" s="111">
        <f>+IF(AND(C38&lt;&gt;"",D38&lt;&gt;"",E38&lt;&gt;"",F38&lt;&gt;"",G38&lt;&gt;"",H38&lt;&gt;""),"OK",IF(AND(C38="",D38="",E38="",F38="",G38="",H38=""),"","doplňte ďalšie údaje"))</f>
      </c>
    </row>
    <row r="39" spans="1:10" s="112" customFormat="1" ht="13.5" customHeight="1">
      <c r="A39" s="122"/>
      <c r="B39" s="118"/>
      <c r="C39" s="132"/>
      <c r="D39" s="125"/>
      <c r="E39" s="119" t="s">
        <v>15</v>
      </c>
      <c r="F39" s="125"/>
      <c r="G39" s="125"/>
      <c r="H39" s="127"/>
      <c r="I39" s="15"/>
      <c r="J39" s="111"/>
    </row>
    <row r="40" spans="1:11" s="52" customFormat="1" ht="18" customHeight="1">
      <c r="A40" s="48" t="s">
        <v>0</v>
      </c>
      <c r="B40" s="185" t="s">
        <v>85</v>
      </c>
      <c r="C40" s="186"/>
      <c r="D40" s="186"/>
      <c r="E40" s="186"/>
      <c r="F40" s="49"/>
      <c r="G40" s="50"/>
      <c r="H40" s="51">
        <f>SUM(H13:H39)</f>
        <v>1162.8400000000001</v>
      </c>
      <c r="I40" s="13"/>
      <c r="K40" s="53"/>
    </row>
    <row r="41" spans="1:11" s="52" customFormat="1" ht="18" customHeight="1">
      <c r="A41" s="54" t="s">
        <v>4</v>
      </c>
      <c r="B41" s="166" t="s">
        <v>86</v>
      </c>
      <c r="C41" s="167"/>
      <c r="D41" s="167"/>
      <c r="E41" s="167"/>
      <c r="F41" s="167"/>
      <c r="G41" s="168"/>
      <c r="H41" s="128"/>
      <c r="I41" s="14"/>
      <c r="K41" s="53"/>
    </row>
    <row r="42" spans="1:12" s="60" customFormat="1" ht="18" customHeight="1">
      <c r="A42" s="55" t="s">
        <v>5</v>
      </c>
      <c r="B42" s="179" t="s">
        <v>12</v>
      </c>
      <c r="C42" s="180"/>
      <c r="D42" s="180"/>
      <c r="E42" s="180"/>
      <c r="F42" s="56"/>
      <c r="G42" s="107"/>
      <c r="H42" s="109">
        <v>1000</v>
      </c>
      <c r="I42" s="108"/>
      <c r="J42" s="58" t="str">
        <f>+IF(H42=0,"nárok na príspevok","OK")</f>
        <v>OK</v>
      </c>
      <c r="K42" s="41">
        <f>+IF(OR(J42="OK",J42=""),1,0)</f>
        <v>1</v>
      </c>
      <c r="L42" s="59"/>
    </row>
    <row r="43" spans="1:12" s="60" customFormat="1" ht="18" customHeight="1">
      <c r="A43" s="61" t="s">
        <v>6</v>
      </c>
      <c r="B43" s="62" t="s">
        <v>88</v>
      </c>
      <c r="C43" s="63"/>
      <c r="D43" s="63"/>
      <c r="E43" s="63"/>
      <c r="F43" s="63"/>
      <c r="G43" s="57"/>
      <c r="H43" s="129"/>
      <c r="I43" s="15"/>
      <c r="K43" s="64"/>
      <c r="L43" s="59"/>
    </row>
    <row r="44" spans="1:11" s="60" customFormat="1" ht="18" customHeight="1">
      <c r="A44" s="55" t="s">
        <v>7</v>
      </c>
      <c r="B44" s="179" t="s">
        <v>90</v>
      </c>
      <c r="C44" s="180"/>
      <c r="D44" s="180"/>
      <c r="E44" s="180"/>
      <c r="F44" s="56"/>
      <c r="G44" s="57"/>
      <c r="H44" s="65">
        <f>MIN((H40+H41),(H42+H43))</f>
        <v>1000</v>
      </c>
      <c r="I44" s="15"/>
      <c r="K44" s="64"/>
    </row>
    <row r="45" spans="1:11" s="52" customFormat="1" ht="18" customHeight="1">
      <c r="A45" s="61" t="s">
        <v>83</v>
      </c>
      <c r="B45" s="66" t="s">
        <v>97</v>
      </c>
      <c r="C45" s="67"/>
      <c r="D45" s="67"/>
      <c r="E45" s="67"/>
      <c r="F45" s="67"/>
      <c r="G45" s="68"/>
      <c r="H45" s="69">
        <f>+H40+H41-H44</f>
        <v>162.84000000000015</v>
      </c>
      <c r="I45" s="16"/>
      <c r="K45" s="53"/>
    </row>
    <row r="46" spans="1:11" s="52" customFormat="1" ht="18" customHeight="1">
      <c r="A46" s="61" t="s">
        <v>84</v>
      </c>
      <c r="B46" s="177" t="s">
        <v>13</v>
      </c>
      <c r="C46" s="178"/>
      <c r="D46" s="178"/>
      <c r="E46" s="178"/>
      <c r="F46" s="67"/>
      <c r="G46" s="68"/>
      <c r="H46" s="23">
        <v>0</v>
      </c>
      <c r="I46" s="16"/>
      <c r="K46" s="53"/>
    </row>
    <row r="47" spans="1:11" s="52" customFormat="1" ht="18" customHeight="1">
      <c r="A47" s="70" t="s">
        <v>89</v>
      </c>
      <c r="B47" s="147" t="s">
        <v>14</v>
      </c>
      <c r="C47" s="148"/>
      <c r="D47" s="148"/>
      <c r="E47" s="148"/>
      <c r="F47" s="71"/>
      <c r="G47" s="72"/>
      <c r="H47" s="73">
        <f>+H44-H46</f>
        <v>1000</v>
      </c>
      <c r="I47" s="17"/>
      <c r="K47" s="53"/>
    </row>
    <row r="48" spans="2:9" ht="12.75">
      <c r="B48" s="74" t="s">
        <v>96</v>
      </c>
      <c r="C48" s="74"/>
      <c r="D48" s="75"/>
      <c r="E48" s="75"/>
      <c r="F48" s="75"/>
      <c r="G48" s="76"/>
      <c r="H48" s="77"/>
      <c r="I48" s="77"/>
    </row>
    <row r="49" spans="1:9" ht="96" customHeight="1">
      <c r="A49" s="149" t="s">
        <v>163</v>
      </c>
      <c r="B49" s="149"/>
      <c r="C49" s="149"/>
      <c r="D49" s="149"/>
      <c r="E49" s="149"/>
      <c r="F49" s="149"/>
      <c r="G49" s="149"/>
      <c r="H49" s="149"/>
      <c r="I49" s="149"/>
    </row>
    <row r="50" spans="1:9" ht="31.5" customHeight="1">
      <c r="A50" s="162" t="s">
        <v>99</v>
      </c>
      <c r="B50" s="162"/>
      <c r="C50" s="162"/>
      <c r="D50" s="162"/>
      <c r="E50" s="162"/>
      <c r="F50" s="162"/>
      <c r="G50" s="162"/>
      <c r="H50" s="162"/>
      <c r="I50" s="162"/>
    </row>
    <row r="51" spans="1:9" ht="13.5" customHeight="1">
      <c r="A51" s="163" t="str">
        <f>"Formulár bez príloh (dokladov) zašlite zároveň aj v elektronickej verzii (vo formáte .xlsx, .xls) na email: "</f>
        <v>Formulár bez príloh (dokladov) zašlite zároveň aj v elektronickej verzii (vo formáte .xlsx, .xls) na email: </v>
      </c>
      <c r="B51" s="163"/>
      <c r="C51" s="163"/>
      <c r="D51" s="163"/>
      <c r="E51" s="163"/>
      <c r="F51" s="163"/>
      <c r="G51" s="106" t="str">
        <f>+IF(C8=E68,"vyuctovanie.hraci@stz.sk","vyuctovanie.kluby@stz.sk")</f>
        <v>vyuctovanie.hraci@stz.sk</v>
      </c>
      <c r="H51" s="102"/>
      <c r="I51" s="102"/>
    </row>
    <row r="52" spans="1:9" ht="13.5" customHeight="1">
      <c r="A52" s="150" t="s">
        <v>58</v>
      </c>
      <c r="B52" s="150"/>
      <c r="C52" s="150"/>
      <c r="D52" s="150"/>
      <c r="E52" s="101">
        <f>IF(I6&lt;&gt;"",I6,"")</f>
        <v>22192217</v>
      </c>
      <c r="F52" s="78"/>
      <c r="G52" s="79"/>
      <c r="H52" s="79"/>
      <c r="I52" s="80"/>
    </row>
    <row r="53" spans="1:11" s="11" customFormat="1" ht="49.5" customHeight="1">
      <c r="A53" s="161" t="s">
        <v>162</v>
      </c>
      <c r="B53" s="161"/>
      <c r="C53" s="161"/>
      <c r="D53" s="161"/>
      <c r="E53" s="161"/>
      <c r="F53" s="161"/>
      <c r="G53" s="161"/>
      <c r="H53" s="161"/>
      <c r="I53" s="161"/>
      <c r="J53" s="10"/>
      <c r="K53" s="24"/>
    </row>
    <row r="54" spans="1:32" ht="6" customHeight="1">
      <c r="A54" s="145" t="s">
        <v>1</v>
      </c>
      <c r="B54" s="145"/>
      <c r="C54" s="151" t="s">
        <v>166</v>
      </c>
      <c r="D54" s="151"/>
      <c r="E54" s="151"/>
      <c r="F54" s="81"/>
      <c r="G54" s="8"/>
      <c r="J54" s="144" t="str">
        <f>+IF(C54="","vypracoval","OK")</f>
        <v>OK</v>
      </c>
      <c r="K54" s="82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</row>
    <row r="55" spans="1:32" ht="15.75">
      <c r="A55" s="145"/>
      <c r="B55" s="145"/>
      <c r="C55" s="152"/>
      <c r="D55" s="152"/>
      <c r="E55" s="152"/>
      <c r="F55" s="81"/>
      <c r="G55" s="8"/>
      <c r="J55" s="144"/>
      <c r="K55" s="41">
        <f>+IF(OR(J54="OK",J54=""),1,0)</f>
        <v>1</v>
      </c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</row>
    <row r="56" spans="1:32" ht="9" customHeight="1">
      <c r="A56" s="145" t="s">
        <v>57</v>
      </c>
      <c r="B56" s="145"/>
      <c r="C56" s="152" t="s">
        <v>167</v>
      </c>
      <c r="D56" s="152"/>
      <c r="E56" s="152"/>
      <c r="F56" s="81"/>
      <c r="J56" s="144" t="str">
        <f>+IF(C56="","telefón a email","OK")</f>
        <v>OK</v>
      </c>
      <c r="K56" s="82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</row>
    <row r="57" spans="1:32" ht="15.75">
      <c r="A57" s="145"/>
      <c r="B57" s="145"/>
      <c r="C57" s="152"/>
      <c r="D57" s="152"/>
      <c r="E57" s="152"/>
      <c r="F57" s="81"/>
      <c r="J57" s="144"/>
      <c r="K57" s="41">
        <f>+IF(OR(J56="OK",J56=""),1,0)</f>
        <v>1</v>
      </c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</row>
    <row r="58" spans="1:32" ht="9" customHeight="1">
      <c r="A58" s="145" t="s">
        <v>2</v>
      </c>
      <c r="B58" s="145"/>
      <c r="C58" s="146">
        <v>44696</v>
      </c>
      <c r="D58" s="146"/>
      <c r="E58" s="146"/>
      <c r="F58" s="83"/>
      <c r="G58" s="158"/>
      <c r="H58" s="158"/>
      <c r="I58" s="158"/>
      <c r="J58" s="144" t="str">
        <f>+IF(C58="","dátum","OK")</f>
        <v>OK</v>
      </c>
      <c r="K58" s="82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</row>
    <row r="59" spans="1:32" ht="15.75">
      <c r="A59" s="145"/>
      <c r="B59" s="145"/>
      <c r="C59" s="146"/>
      <c r="D59" s="146"/>
      <c r="E59" s="146"/>
      <c r="F59" s="84"/>
      <c r="G59" s="160" t="s">
        <v>141</v>
      </c>
      <c r="H59" s="160"/>
      <c r="I59" s="160"/>
      <c r="J59" s="144"/>
      <c r="K59" s="41">
        <f>+IF(OR(J58="OK",J58=""),1,0)</f>
        <v>1</v>
      </c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</row>
    <row r="60" spans="1:32" ht="3" customHeight="1">
      <c r="A60" s="85"/>
      <c r="B60" s="86"/>
      <c r="C60" s="86"/>
      <c r="D60" s="86"/>
      <c r="E60" s="86"/>
      <c r="F60" s="85"/>
      <c r="G60" s="157"/>
      <c r="H60" s="157"/>
      <c r="I60" s="157"/>
      <c r="J60" s="47"/>
      <c r="K60" s="82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</row>
    <row r="61" spans="1:32" ht="12.75" customHeight="1">
      <c r="A61" s="85"/>
      <c r="B61" s="153" t="str">
        <f>+IF(AND(K59,K57,K55,K42,K13:K39,K5:K9),"Formulár je vyplnený formálne správne.","Formulár vykazuje formálne chyby, opravte!!!")</f>
        <v>Formulár je vyplnený formálne správne.</v>
      </c>
      <c r="C61" s="153"/>
      <c r="D61" s="153"/>
      <c r="E61" s="153"/>
      <c r="F61" s="85"/>
      <c r="G61" s="157"/>
      <c r="H61" s="157"/>
      <c r="I61" s="157"/>
      <c r="J61" s="47"/>
      <c r="K61" s="82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</row>
    <row r="62" spans="1:32" ht="12.75" customHeight="1">
      <c r="A62" s="85"/>
      <c r="B62" s="153"/>
      <c r="C62" s="153"/>
      <c r="D62" s="153"/>
      <c r="E62" s="153"/>
      <c r="F62" s="85"/>
      <c r="G62" s="158"/>
      <c r="H62" s="158"/>
      <c r="I62" s="158"/>
      <c r="J62" s="47"/>
      <c r="K62" s="82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</row>
    <row r="63" spans="1:32" ht="12.75" customHeight="1">
      <c r="A63" s="85"/>
      <c r="B63" s="154"/>
      <c r="C63" s="154"/>
      <c r="D63" s="154"/>
      <c r="E63" s="154"/>
      <c r="F63" s="85"/>
      <c r="G63" s="159" t="s">
        <v>3</v>
      </c>
      <c r="H63" s="159"/>
      <c r="I63" s="159"/>
      <c r="J63" s="47"/>
      <c r="K63" s="82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</row>
    <row r="64" spans="1:9" ht="13.5" hidden="1">
      <c r="A64" s="87"/>
      <c r="B64" s="87"/>
      <c r="C64" s="87"/>
      <c r="D64" s="87"/>
      <c r="E64" s="88" t="s">
        <v>143</v>
      </c>
      <c r="F64" s="88"/>
      <c r="G64" s="87"/>
      <c r="H64" s="87"/>
      <c r="I64" s="87"/>
    </row>
    <row r="65" ht="13.5" hidden="1"/>
    <row r="66" spans="4:7" ht="13.5" hidden="1">
      <c r="D66" s="89"/>
      <c r="E66" s="90" t="s">
        <v>49</v>
      </c>
      <c r="F66" s="90"/>
      <c r="G66" s="89"/>
    </row>
    <row r="67" spans="4:7" ht="13.5" hidden="1">
      <c r="D67" s="91">
        <v>1</v>
      </c>
      <c r="E67" s="92" t="s">
        <v>16</v>
      </c>
      <c r="F67" s="92"/>
      <c r="G67" s="89"/>
    </row>
    <row r="68" spans="4:7" ht="13.5" hidden="1">
      <c r="D68" s="91">
        <v>2</v>
      </c>
      <c r="E68" s="92" t="s">
        <v>17</v>
      </c>
      <c r="F68" s="92"/>
      <c r="G68" s="89"/>
    </row>
    <row r="69" spans="4:7" ht="13.5" hidden="1">
      <c r="D69" s="91">
        <v>3</v>
      </c>
      <c r="E69" s="92" t="s">
        <v>18</v>
      </c>
      <c r="F69" s="92"/>
      <c r="G69" s="89"/>
    </row>
    <row r="70" spans="4:7" ht="13.5" hidden="1">
      <c r="D70" s="91">
        <v>4</v>
      </c>
      <c r="E70" s="92" t="s">
        <v>19</v>
      </c>
      <c r="F70" s="92"/>
      <c r="G70" s="89"/>
    </row>
    <row r="71" spans="4:7" ht="13.5" hidden="1">
      <c r="D71" s="91">
        <v>5</v>
      </c>
      <c r="E71" s="92" t="s">
        <v>23</v>
      </c>
      <c r="F71" s="92"/>
      <c r="G71" s="89"/>
    </row>
    <row r="72" spans="4:7" ht="13.5" hidden="1">
      <c r="D72" s="91">
        <v>6</v>
      </c>
      <c r="E72" s="92" t="s">
        <v>21</v>
      </c>
      <c r="F72" s="92"/>
      <c r="G72" s="89"/>
    </row>
    <row r="73" spans="4:7" ht="13.5" hidden="1">
      <c r="D73" s="91">
        <v>7</v>
      </c>
      <c r="E73" s="92" t="s">
        <v>20</v>
      </c>
      <c r="F73" s="92"/>
      <c r="G73" s="89"/>
    </row>
    <row r="74" spans="4:7" ht="13.5" hidden="1">
      <c r="D74" s="91">
        <v>8</v>
      </c>
      <c r="E74" s="92" t="s">
        <v>51</v>
      </c>
      <c r="F74" s="92"/>
      <c r="G74" s="89"/>
    </row>
    <row r="75" spans="4:7" ht="13.5" hidden="1">
      <c r="D75" s="91">
        <v>9</v>
      </c>
      <c r="E75" s="92" t="s">
        <v>22</v>
      </c>
      <c r="F75" s="92"/>
      <c r="G75" s="89"/>
    </row>
    <row r="76" spans="4:7" ht="13.5" hidden="1">
      <c r="D76" s="91">
        <v>10</v>
      </c>
      <c r="E76" s="92" t="s">
        <v>144</v>
      </c>
      <c r="F76" s="92"/>
      <c r="G76" s="89"/>
    </row>
    <row r="77" ht="13.5" hidden="1"/>
    <row r="78" ht="13.5" hidden="1">
      <c r="E78" s="92"/>
    </row>
    <row r="79" ht="13.5" hidden="1"/>
    <row r="80" ht="13.5" hidden="1"/>
    <row r="81" spans="4:6" ht="13.5" hidden="1">
      <c r="D81" s="93"/>
      <c r="E81" s="94" t="s">
        <v>25</v>
      </c>
      <c r="F81" s="94"/>
    </row>
    <row r="82" spans="4:6" ht="13.5" hidden="1">
      <c r="D82" s="95">
        <v>1</v>
      </c>
      <c r="E82" s="93"/>
      <c r="F82" s="93"/>
    </row>
    <row r="83" spans="4:6" ht="13.5" hidden="1">
      <c r="D83" s="95">
        <v>2</v>
      </c>
      <c r="E83" s="93" t="s">
        <v>139</v>
      </c>
      <c r="F83" s="93"/>
    </row>
    <row r="84" spans="4:6" ht="13.5" hidden="1">
      <c r="D84" s="95">
        <v>3</v>
      </c>
      <c r="E84" s="93" t="s">
        <v>41</v>
      </c>
      <c r="F84" s="93"/>
    </row>
    <row r="85" spans="4:6" ht="13.5" hidden="1">
      <c r="D85" s="95">
        <v>4</v>
      </c>
      <c r="E85" s="93" t="s">
        <v>26</v>
      </c>
      <c r="F85" s="93"/>
    </row>
    <row r="86" spans="4:6" ht="13.5" hidden="1">
      <c r="D86" s="95">
        <v>5</v>
      </c>
      <c r="E86" s="93" t="s">
        <v>27</v>
      </c>
      <c r="F86" s="93"/>
    </row>
    <row r="87" spans="4:6" ht="13.5" hidden="1">
      <c r="D87" s="95">
        <f>1+D86</f>
        <v>6</v>
      </c>
      <c r="E87" s="93" t="s">
        <v>28</v>
      </c>
      <c r="F87" s="93"/>
    </row>
    <row r="88" spans="4:6" ht="13.5" hidden="1">
      <c r="D88" s="95">
        <f aca="true" t="shared" si="2" ref="D88:D111">1+D87</f>
        <v>7</v>
      </c>
      <c r="E88" s="93" t="s">
        <v>29</v>
      </c>
      <c r="F88" s="93"/>
    </row>
    <row r="89" spans="4:6" ht="13.5" hidden="1">
      <c r="D89" s="95">
        <f t="shared" si="2"/>
        <v>8</v>
      </c>
      <c r="E89" s="93" t="s">
        <v>30</v>
      </c>
      <c r="F89" s="93"/>
    </row>
    <row r="90" spans="4:6" ht="13.5" hidden="1">
      <c r="D90" s="95">
        <f t="shared" si="2"/>
        <v>9</v>
      </c>
      <c r="E90" s="93" t="s">
        <v>31</v>
      </c>
      <c r="F90" s="93"/>
    </row>
    <row r="91" spans="4:6" ht="13.5" hidden="1">
      <c r="D91" s="95">
        <f t="shared" si="2"/>
        <v>10</v>
      </c>
      <c r="E91" s="93" t="s">
        <v>32</v>
      </c>
      <c r="F91" s="93"/>
    </row>
    <row r="92" spans="4:6" ht="13.5" hidden="1">
      <c r="D92" s="95">
        <f t="shared" si="2"/>
        <v>11</v>
      </c>
      <c r="E92" s="93" t="s">
        <v>33</v>
      </c>
      <c r="F92" s="93"/>
    </row>
    <row r="93" spans="4:6" ht="13.5" hidden="1">
      <c r="D93" s="95">
        <f t="shared" si="2"/>
        <v>12</v>
      </c>
      <c r="E93" s="93" t="s">
        <v>34</v>
      </c>
      <c r="F93" s="93"/>
    </row>
    <row r="94" spans="4:6" ht="13.5" hidden="1">
      <c r="D94" s="95">
        <f t="shared" si="2"/>
        <v>13</v>
      </c>
      <c r="E94" s="93" t="s">
        <v>52</v>
      </c>
      <c r="F94" s="93"/>
    </row>
    <row r="95" spans="4:6" ht="13.5" hidden="1">
      <c r="D95" s="95">
        <f t="shared" si="2"/>
        <v>14</v>
      </c>
      <c r="E95" s="93" t="s">
        <v>53</v>
      </c>
      <c r="F95" s="93"/>
    </row>
    <row r="96" spans="4:6" ht="13.5" hidden="1">
      <c r="D96" s="95">
        <f t="shared" si="2"/>
        <v>15</v>
      </c>
      <c r="E96" s="93" t="s">
        <v>54</v>
      </c>
      <c r="F96" s="93"/>
    </row>
    <row r="97" spans="4:6" ht="13.5" hidden="1">
      <c r="D97" s="95">
        <f t="shared" si="2"/>
        <v>16</v>
      </c>
      <c r="E97" s="93" t="s">
        <v>35</v>
      </c>
      <c r="F97" s="93"/>
    </row>
    <row r="98" spans="4:6" ht="13.5" hidden="1">
      <c r="D98" s="95">
        <f t="shared" si="2"/>
        <v>17</v>
      </c>
      <c r="E98" s="93" t="s">
        <v>36</v>
      </c>
      <c r="F98" s="93"/>
    </row>
    <row r="99" spans="4:6" ht="13.5" hidden="1">
      <c r="D99" s="95">
        <f t="shared" si="2"/>
        <v>18</v>
      </c>
      <c r="E99" s="93" t="s">
        <v>37</v>
      </c>
      <c r="F99" s="93"/>
    </row>
    <row r="100" spans="4:6" ht="13.5" hidden="1">
      <c r="D100" s="95">
        <f t="shared" si="2"/>
        <v>19</v>
      </c>
      <c r="E100" s="93" t="s">
        <v>38</v>
      </c>
      <c r="F100" s="93"/>
    </row>
    <row r="101" spans="4:6" ht="13.5" hidden="1">
      <c r="D101" s="95">
        <f t="shared" si="2"/>
        <v>20</v>
      </c>
      <c r="E101" s="93" t="s">
        <v>42</v>
      </c>
      <c r="F101" s="93"/>
    </row>
    <row r="102" spans="4:6" ht="13.5" hidden="1">
      <c r="D102" s="95">
        <f t="shared" si="2"/>
        <v>21</v>
      </c>
      <c r="E102" s="93" t="s">
        <v>43</v>
      </c>
      <c r="F102" s="93"/>
    </row>
    <row r="103" spans="4:6" ht="13.5" hidden="1">
      <c r="D103" s="95">
        <f t="shared" si="2"/>
        <v>22</v>
      </c>
      <c r="E103" s="93" t="s">
        <v>44</v>
      </c>
      <c r="F103" s="93"/>
    </row>
    <row r="104" spans="4:6" ht="13.5" hidden="1">
      <c r="D104" s="95">
        <f t="shared" si="2"/>
        <v>23</v>
      </c>
      <c r="E104" s="93" t="s">
        <v>45</v>
      </c>
      <c r="F104" s="93"/>
    </row>
    <row r="105" spans="4:6" ht="13.5" hidden="1">
      <c r="D105" s="95">
        <f t="shared" si="2"/>
        <v>24</v>
      </c>
      <c r="E105" s="93" t="s">
        <v>46</v>
      </c>
      <c r="F105" s="93"/>
    </row>
    <row r="106" spans="4:6" ht="13.5" hidden="1">
      <c r="D106" s="95">
        <f t="shared" si="2"/>
        <v>25</v>
      </c>
      <c r="E106" s="93" t="s">
        <v>47</v>
      </c>
      <c r="F106" s="93"/>
    </row>
    <row r="107" spans="4:6" ht="13.5" hidden="1">
      <c r="D107" s="95">
        <f t="shared" si="2"/>
        <v>26</v>
      </c>
      <c r="E107" s="93" t="s">
        <v>48</v>
      </c>
      <c r="F107" s="93"/>
    </row>
    <row r="108" spans="4:6" ht="13.5" hidden="1">
      <c r="D108" s="95">
        <f t="shared" si="2"/>
        <v>27</v>
      </c>
      <c r="E108" s="93" t="s">
        <v>39</v>
      </c>
      <c r="F108" s="93"/>
    </row>
    <row r="109" spans="4:6" ht="13.5" hidden="1">
      <c r="D109" s="95">
        <f t="shared" si="2"/>
        <v>28</v>
      </c>
      <c r="E109" s="93" t="s">
        <v>40</v>
      </c>
      <c r="F109" s="93"/>
    </row>
    <row r="110" spans="4:6" ht="13.5" hidden="1">
      <c r="D110" s="95">
        <f t="shared" si="2"/>
        <v>29</v>
      </c>
      <c r="E110" s="93" t="s">
        <v>55</v>
      </c>
      <c r="F110" s="93"/>
    </row>
    <row r="111" spans="4:6" ht="13.5" hidden="1">
      <c r="D111" s="95">
        <f t="shared" si="2"/>
        <v>30</v>
      </c>
      <c r="E111" s="93" t="s">
        <v>56</v>
      </c>
      <c r="F111" s="93"/>
    </row>
    <row r="112" spans="4:6" ht="13.5" hidden="1">
      <c r="D112" s="95">
        <v>31</v>
      </c>
      <c r="E112" s="93" t="s">
        <v>168</v>
      </c>
      <c r="F112" s="93"/>
    </row>
    <row r="113" spans="4:6" ht="13.5" hidden="1">
      <c r="D113" s="95">
        <v>32</v>
      </c>
      <c r="E113" s="93" t="s">
        <v>169</v>
      </c>
      <c r="F113" s="93"/>
    </row>
    <row r="114" spans="4:6" ht="13.5" hidden="1">
      <c r="D114" s="95">
        <v>33</v>
      </c>
      <c r="E114" s="93" t="s">
        <v>170</v>
      </c>
      <c r="F114" s="93"/>
    </row>
    <row r="115" ht="13.5" hidden="1"/>
    <row r="116" ht="13.5" hidden="1"/>
    <row r="117" ht="13.5" hidden="1"/>
    <row r="118" spans="4:6" ht="14.25" hidden="1">
      <c r="D118" s="93"/>
      <c r="E118" s="94" t="s">
        <v>91</v>
      </c>
      <c r="F118" s="96"/>
    </row>
    <row r="119" spans="4:6" ht="14.25" hidden="1">
      <c r="D119" s="95">
        <v>1</v>
      </c>
      <c r="E119" s="93" t="s">
        <v>92</v>
      </c>
      <c r="F119" s="97"/>
    </row>
    <row r="120" spans="4:6" ht="14.25" hidden="1">
      <c r="D120" s="95">
        <v>2</v>
      </c>
      <c r="E120" s="93" t="s">
        <v>94</v>
      </c>
      <c r="F120" s="97"/>
    </row>
    <row r="121" spans="4:6" ht="14.25" hidden="1">
      <c r="D121" s="95">
        <v>3</v>
      </c>
      <c r="E121" s="93" t="s">
        <v>93</v>
      </c>
      <c r="F121" s="97"/>
    </row>
    <row r="122" spans="4:6" ht="14.25" hidden="1">
      <c r="D122" s="95">
        <v>4</v>
      </c>
      <c r="E122" s="93"/>
      <c r="F122" s="97"/>
    </row>
    <row r="123" ht="13.5" hidden="1"/>
    <row r="124" spans="4:6" ht="13.5" hidden="1">
      <c r="D124" s="98"/>
      <c r="E124" s="99" t="s">
        <v>146</v>
      </c>
      <c r="F124" s="98"/>
    </row>
    <row r="125" spans="4:9" ht="13.5" hidden="1">
      <c r="D125" s="100">
        <v>1</v>
      </c>
      <c r="E125" s="25" t="s">
        <v>147</v>
      </c>
      <c r="F125" s="25"/>
      <c r="G125" s="26"/>
      <c r="H125" s="26"/>
      <c r="I125" s="26"/>
    </row>
    <row r="126" spans="4:6" ht="13.5" hidden="1">
      <c r="D126" s="100">
        <v>2</v>
      </c>
      <c r="E126" s="98" t="s">
        <v>148</v>
      </c>
      <c r="F126" s="98"/>
    </row>
    <row r="127" ht="13.5" hidden="1"/>
    <row r="128" ht="12.75"/>
    <row r="129" ht="12.75"/>
    <row r="130" ht="12.75"/>
    <row r="131" ht="12.75"/>
    <row r="132" ht="12.75"/>
    <row r="133" ht="12.75"/>
    <row r="134" ht="12.75"/>
    <row r="135" ht="12.75"/>
  </sheetData>
  <sheetProtection password="C242" sheet="1" objects="1" scenarios="1"/>
  <mergeCells count="40">
    <mergeCell ref="A58:B59"/>
    <mergeCell ref="C58:E59"/>
    <mergeCell ref="G58:I58"/>
    <mergeCell ref="J58:J59"/>
    <mergeCell ref="G59:I59"/>
    <mergeCell ref="G60:I62"/>
    <mergeCell ref="B61:E63"/>
    <mergeCell ref="G63:I63"/>
    <mergeCell ref="A54:B55"/>
    <mergeCell ref="C54:E55"/>
    <mergeCell ref="J54:J55"/>
    <mergeCell ref="A56:B57"/>
    <mergeCell ref="C56:E57"/>
    <mergeCell ref="J56:J57"/>
    <mergeCell ref="B47:E47"/>
    <mergeCell ref="A49:I49"/>
    <mergeCell ref="A50:I50"/>
    <mergeCell ref="A51:F51"/>
    <mergeCell ref="A52:D52"/>
    <mergeCell ref="A53:I53"/>
    <mergeCell ref="A9:B9"/>
    <mergeCell ref="B40:E40"/>
    <mergeCell ref="B41:G41"/>
    <mergeCell ref="B42:E42"/>
    <mergeCell ref="B44:E44"/>
    <mergeCell ref="B46:E46"/>
    <mergeCell ref="A6:B6"/>
    <mergeCell ref="E6:G6"/>
    <mergeCell ref="A7:B7"/>
    <mergeCell ref="C7:E7"/>
    <mergeCell ref="F7:G7"/>
    <mergeCell ref="A8:B8"/>
    <mergeCell ref="C8:E8"/>
    <mergeCell ref="G8:I8"/>
    <mergeCell ref="A1:E1"/>
    <mergeCell ref="F1:I1"/>
    <mergeCell ref="A3:I3"/>
    <mergeCell ref="G4:I4"/>
    <mergeCell ref="C5:D5"/>
    <mergeCell ref="E5:I5"/>
  </mergeCells>
  <conditionalFormatting sqref="J13:J29 J5:J9 J38:J39">
    <cfRule type="cellIs" priority="6" dxfId="0" operator="equal" stopIfTrue="1">
      <formula>"OK"</formula>
    </cfRule>
  </conditionalFormatting>
  <conditionalFormatting sqref="J54:J59">
    <cfRule type="cellIs" priority="5" dxfId="0" operator="equal" stopIfTrue="1">
      <formula>"OK"</formula>
    </cfRule>
  </conditionalFormatting>
  <conditionalFormatting sqref="J42">
    <cfRule type="cellIs" priority="4" dxfId="0" operator="equal" stopIfTrue="1">
      <formula>"OK"</formula>
    </cfRule>
  </conditionalFormatting>
  <conditionalFormatting sqref="C60:E60 B60:B61 F1:I1">
    <cfRule type="cellIs" priority="3" dxfId="0" operator="equal" stopIfTrue="1">
      <formula>"Formulár je vyplnený formálne správne."</formula>
    </cfRule>
  </conditionalFormatting>
  <conditionalFormatting sqref="J30:J32">
    <cfRule type="cellIs" priority="2" dxfId="0" operator="equal" stopIfTrue="1">
      <formula>"OK"</formula>
    </cfRule>
  </conditionalFormatting>
  <conditionalFormatting sqref="J33:J37">
    <cfRule type="cellIs" priority="1" dxfId="0" operator="equal" stopIfTrue="1">
      <formula>"OK"</formula>
    </cfRule>
  </conditionalFormatting>
  <dataValidations count="24">
    <dataValidation type="date" allowBlank="1" showInputMessage="1" showErrorMessage="1" errorTitle="Chyba" error="Uveďte dátum v rozmedzí 1.1.2022-31.12.2022." sqref="C58:E59">
      <formula1>44562</formula1>
      <formula2>44926</formula2>
    </dataValidation>
    <dataValidation type="date" allowBlank="1" showInputMessage="1" showErrorMessage="1" errorTitle="Chyba" error="Uveďte dátum v rozmedzí 1.1.2021 - 31.12.2021" sqref="D13:D21">
      <formula1>44197</formula1>
      <formula2>44561</formula2>
    </dataValidation>
    <dataValidation type="whole" allowBlank="1" showInputMessage="1" showErrorMessage="1" promptTitle="Číslo zmluvy" prompt="Uveďte 8 miestne číslo zmluvy uvedené na jej 1.strane" errorTitle="Chyba" error="Uveďte platné 8 miestne číslo zmluvy vo formáte 2RRXXXXX" sqref="I6">
      <formula1>21600000</formula1>
      <formula2>22200000</formula2>
    </dataValidation>
    <dataValidation type="date" allowBlank="1" showInputMessage="1" showErrorMessage="1" promptTitle="Dátum konca obdobia/podujatia" prompt="Uveďte dátum ukončenia obdobia vyúčtovania alebo ukončenia podujatia." errorTitle="Chyba" error="Dátum musí byť v rozmedzí &quot;od&quot; až 31.12.2022" sqref="I9">
      <formula1>H9</formula1>
      <formula2>44926</formula2>
    </dataValidation>
    <dataValidation type="decimal" operator="greaterThanOrEqual" allowBlank="1" showInputMessage="1" showErrorMessage="1" errorTitle="Chyba" error="Zadajte kladnú číselnú hodnotu" sqref="H41:H42">
      <formula1>0</formula1>
    </dataValidation>
    <dataValidation type="decimal" operator="greaterThanOrEqual" allowBlank="1" showInputMessage="1" showErrorMessage="1" errorTitle="Chyba" error="Uveďte kladnú číselnú hodnotu." sqref="H43">
      <formula1>0</formula1>
    </dataValidation>
    <dataValidation type="decimal" operator="greaterThanOrEqual" allowBlank="1" showInputMessage="1" showErrorMessage="1" errorTitle="Chyba" error="Uveďte kladnú číselnú hodnotu" sqref="H46">
      <formula1>0</formula1>
    </dataValidation>
    <dataValidation type="date" allowBlank="1" showInputMessage="1" showErrorMessage="1" sqref="D11">
      <formula1>42370</formula1>
      <formula2>42735</formula2>
    </dataValidation>
    <dataValidation type="list" allowBlank="1" showInputMessage="1" showErrorMessage="1" promptTitle="Príjemca finančného príspevku" prompt="Vyberte možnosť z rozbaľovacieho zoznamu.&#10;&#10;V prípade Zmluvy o finančnom príspevku pre športovca, ak po podpise Dodatku k zmluve idú finančné prostriedky pre športovca na bank.účet klubu, je príjemcom klub." errorTitle="Chyba" error="Neplatný údaj, vyberte možnosť z rozbaľovacieho zoznamu" sqref="C5:D5">
      <formula1>$E$119:$E$121</formula1>
    </dataValidation>
    <dataValidation allowBlank="1" showInputMessage="1" showErrorMessage="1" promptTitle="Názov príjemcu" prompt="V prípade klubu uviesť oficiálny názov klubu v zmysle zakladacieho dokumentu (stanovy), zapísaný v registri občianskych združení alebo v obchodnom registri.&#10;V prípade športovca uviesť meno a priezvisko." sqref="E5:I5"/>
    <dataValidation type="textLength" operator="lessThan" allowBlank="1" showInputMessage="1" showErrorMessage="1" promptTitle="IČO alebo dátum narodenia" prompt="Ak je príjemcom klub alebo RTZ, uveďťe jeho IČO.&#10;Ak je príjemcom športovec, uveďte jeho dátum narodenia." sqref="C6">
      <formula1>11</formula1>
    </dataValidation>
    <dataValidation type="textLength" operator="greaterThan" allowBlank="1" showInputMessage="1" showErrorMessage="1" sqref="E6:G6">
      <formula1>0</formula1>
    </dataValidation>
    <dataValidation allowBlank="1" showInputMessage="1" showErrorMessage="1" prompt="Uveďte dodatok alebo poznámku k názvu zmluvy, ak je to potrebné na lepšiu identifikáciu zmluvy." sqref="G8:I8"/>
    <dataValidation type="list" allowBlank="1" showInputMessage="1" showErrorMessage="1" promptTitle="Typ zmluvy" prompt="Vyberte typ zmluvy z rozbaľovacieho zoznamu" sqref="C8:E8">
      <formula1>$E$67:$E$76</formula1>
    </dataValidation>
    <dataValidation type="list" allowBlank="1" showInputMessage="1" showErrorMessage="1" promptTitle="Kategória podujatia" prompt="Vyplňte kategóriu podujatia z rozbaľovacieho zoznamu (iba v prípade Zmluvy na organizáciu podujatia : majstrovstvá SR a regiónov jednotlivcov a družstiev, medzinárodné turnaje v SR, Detský DCaFC)." sqref="E9">
      <formula1>$E$82:$E$114</formula1>
    </dataValidation>
    <dataValidation operator="equal" allowBlank="1" showInputMessage="1" showErrorMessage="1" sqref="H7"/>
    <dataValidation type="decimal" allowBlank="1" showInputMessage="1" showErrorMessage="1" promptTitle="Ročná hodnota zmluvy" prompt="Uveďte číslo, ktoré predstavuje ročnú hodnotu príspevku zo strany STZ v zmysle zmluvy" errorTitle="Chyba" error="Uveďte číslo (bez čiarok, medzier a pod.) v rozmedzí 0 - 100000" sqref="I7">
      <formula1>0</formula1>
      <formula2>100000</formula2>
    </dataValidation>
    <dataValidation type="whole" allowBlank="1" showInputMessage="1" showErrorMessage="1" promptTitle="Počet účastníkov podujatia" prompt="V prípade organizácie podujatia uveďte počet jeho účastníkov - športovcov (celé číslo v rozmedzí 1 - 1000).&#10;Iba v prípade podujatí - majstrovstvá SR a regiónov jednotlivcov a družstiev, medzinárodné turnaje v SR, Detský DCaFC." errorTitle="Chyba" error="uveďte celé číslo v rozmedzí 1 - 1000" sqref="C9">
      <formula1>1</formula1>
      <formula2>1000</formula2>
    </dataValidation>
    <dataValidation type="date" allowBlank="1" showInputMessage="1" showErrorMessage="1" promptTitle="Dátum začiatku obdobia/podujatia" prompt="Uveďte dátum začiatku obdobia vyúčtovania, alebo dátum začiatku podujatia" errorTitle="Chyba" error="Dátum nie je v rozmedzí 1.11.2021-31.12.2022" sqref="H9">
      <formula1>44501</formula1>
      <formula2>44926</formula2>
    </dataValidation>
    <dataValidation type="textLength" operator="equal" allowBlank="1" showInputMessage="1" showErrorMessage="1" promptTitle="Bankový účet vo formáte IBAN" prompt="Uveďte 24 miestne číslo bankového účtu IBAN (bez medzier)" errorTitle="Chyba" error="Zadaný údaj IBAN nemá 24 znakov (medzery vynechajte)" sqref="F7:G7">
      <formula1>24</formula1>
    </dataValidation>
    <dataValidation type="decimal" operator="greaterThanOrEqual" allowBlank="1" showInputMessage="1" showErrorMessage="1" errorTitle="Chyba" error="Uveďte číselnú nezápornú hodnotu" sqref="H13:H39">
      <formula1>0</formula1>
    </dataValidation>
    <dataValidation type="textLength" showInputMessage="1" showErrorMessage="1" errorTitle="Chyba" error="Uveďťe IČO dodávateľa (max.15 znakov). Ak nemá IČO, uveďte 0 (nula)." sqref="F13:F39">
      <formula1>1</formula1>
      <formula2>15</formula2>
    </dataValidation>
    <dataValidation type="list" allowBlank="1" showInputMessage="1" showErrorMessage="1" promptTitle="Bankový účet (IBAN)" prompt="Vyberte typ bankového účtu z rozbaľovacieho zoznamu.&#10;Pri refundácii finančných prostriedkov (bez zaslaných záloh od STZ) nie je potrebný samostatný bankový účet na príjem verejných prostriedkov, stačí použiť bežný bankový účet." errorTitle="Chyba" error="Vyberte hodnotu z rozbaľovacieho zoznamu." sqref="C7:E7">
      <formula1>$E$125:$E$126</formula1>
    </dataValidation>
    <dataValidation type="date" allowBlank="1" showInputMessage="1" showErrorMessage="1" errorTitle="Chyba" error="Uveďte dátum v rozmedzí 1.1.2022 - 31.12.2022" sqref="D22:D39">
      <formula1>44562</formula1>
      <formula2>44926</formula2>
    </dataValidation>
  </dataValidations>
  <printOptions/>
  <pageMargins left="0.5118110236220472" right="0.5118110236220472" top="0.3937007874015748" bottom="0.3937007874015748" header="0.31496062992125984" footer="0.31496062992125984"/>
  <pageSetup fitToHeight="1" fitToWidth="1" orientation="portrait" paperSize="9" scale="71" r:id="rId3"/>
  <headerFooter>
    <oddFooter>&amp;L&amp;8&amp;F&amp;C&amp;8verzia formulára V2, 9.2.2022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AF126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7.28125" style="9" customWidth="1"/>
    <col min="2" max="2" width="11.00390625" style="9" customWidth="1"/>
    <col min="3" max="3" width="12.00390625" style="9" customWidth="1"/>
    <col min="4" max="4" width="10.140625" style="9" customWidth="1"/>
    <col min="5" max="5" width="31.57421875" style="9" customWidth="1"/>
    <col min="6" max="6" width="9.00390625" style="9" customWidth="1"/>
    <col min="7" max="7" width="23.8515625" style="9" customWidth="1"/>
    <col min="8" max="9" width="11.57421875" style="9" customWidth="1"/>
    <col min="10" max="10" width="20.00390625" style="9" customWidth="1"/>
    <col min="11" max="11" width="10.28125" style="45" bestFit="1" customWidth="1"/>
    <col min="12" max="16384" width="8.8515625" style="9" customWidth="1"/>
  </cols>
  <sheetData>
    <row r="1" spans="1:32" s="29" customFormat="1" ht="24.75" customHeight="1">
      <c r="A1" s="156" t="s">
        <v>181</v>
      </c>
      <c r="B1" s="156"/>
      <c r="C1" s="156"/>
      <c r="D1" s="156"/>
      <c r="E1" s="156"/>
      <c r="F1" s="155" t="str">
        <f>+IF(AND(K59,K57,K55,K42,K13:K39,K5:K9),"Formulár je vyplnený formálne správne.","Formulár vykazuje formálne chyby, opravte!!!")</f>
        <v>Formulár je vyplnený formálne správne.</v>
      </c>
      <c r="G1" s="155"/>
      <c r="H1" s="155"/>
      <c r="I1" s="155"/>
      <c r="J1" s="104" t="s">
        <v>164</v>
      </c>
      <c r="K1" s="27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</row>
    <row r="2" spans="1:32" s="31" customFormat="1" ht="4.5" customHeight="1">
      <c r="A2" s="30"/>
      <c r="J2" s="32"/>
      <c r="K2" s="33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</row>
    <row r="3" spans="1:32" s="35" customFormat="1" ht="18" customHeight="1">
      <c r="A3" s="165" t="s">
        <v>59</v>
      </c>
      <c r="B3" s="165"/>
      <c r="C3" s="165"/>
      <c r="D3" s="165"/>
      <c r="E3" s="165"/>
      <c r="F3" s="165"/>
      <c r="G3" s="165"/>
      <c r="H3" s="165"/>
      <c r="I3" s="165"/>
      <c r="J3" s="103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</row>
    <row r="4" spans="1:32" s="31" customFormat="1" ht="6" customHeight="1">
      <c r="A4" s="26"/>
      <c r="B4" s="36"/>
      <c r="C4" s="36"/>
      <c r="D4" s="37"/>
      <c r="E4" s="36"/>
      <c r="F4" s="36"/>
      <c r="G4" s="174"/>
      <c r="H4" s="174"/>
      <c r="I4" s="174"/>
      <c r="J4" s="32"/>
      <c r="K4" s="33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</row>
    <row r="5" spans="1:32" s="35" customFormat="1" ht="21.75" customHeight="1" thickBot="1">
      <c r="A5" s="38" t="s">
        <v>95</v>
      </c>
      <c r="B5" s="39"/>
      <c r="C5" s="175" t="s">
        <v>92</v>
      </c>
      <c r="D5" s="175"/>
      <c r="E5" s="172" t="s">
        <v>78</v>
      </c>
      <c r="F5" s="172"/>
      <c r="G5" s="172"/>
      <c r="H5" s="172"/>
      <c r="I5" s="173"/>
      <c r="J5" s="40" t="str">
        <f>+IF(IF(C5&lt;&gt;"","","Príjemca,")&amp;IF(E5&lt;&gt;"","","názov klubu")="","OK",IF(C5&lt;&gt;"","","Príjemca,")&amp;IF(E5&lt;&gt;"","","názov klubu/meno a priezvisko športovca"))</f>
        <v>OK</v>
      </c>
      <c r="K5" s="41">
        <f>+IF(OR(J5="OK",J5=""),1,0)</f>
        <v>1</v>
      </c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</row>
    <row r="6" spans="1:32" s="31" customFormat="1" ht="21.75" customHeight="1" thickBot="1">
      <c r="A6" s="164" t="str">
        <f>IF(C5="Športovec","Dátum narodenia :","IČO :")</f>
        <v>IČO :</v>
      </c>
      <c r="B6" s="164"/>
      <c r="C6" s="5" t="s">
        <v>175</v>
      </c>
      <c r="D6" s="6" t="s">
        <v>11</v>
      </c>
      <c r="E6" s="169" t="s">
        <v>174</v>
      </c>
      <c r="F6" s="169"/>
      <c r="G6" s="169"/>
      <c r="H6" s="19" t="s">
        <v>98</v>
      </c>
      <c r="I6" s="18">
        <v>22291234</v>
      </c>
      <c r="J6" s="40" t="str">
        <f>+IF(AND(C6&lt;&gt;"",E6&lt;&gt;"",I6&lt;&gt;""),"OK",IF(C6="","IČO/dátum narodenia,","")&amp;IF(E6="","adresa,","")&amp;IF(I6="","číslo zmluvy",""))</f>
        <v>OK</v>
      </c>
      <c r="K6" s="41">
        <f>+IF(OR(J6="OK",J6=""),1,0)</f>
        <v>1</v>
      </c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</row>
    <row r="7" spans="1:32" s="31" customFormat="1" ht="21.75" customHeight="1">
      <c r="A7" s="176" t="s">
        <v>145</v>
      </c>
      <c r="B7" s="176"/>
      <c r="C7" s="184" t="s">
        <v>147</v>
      </c>
      <c r="D7" s="184"/>
      <c r="E7" s="184"/>
      <c r="F7" s="182" t="s">
        <v>180</v>
      </c>
      <c r="G7" s="182"/>
      <c r="H7" s="42" t="s">
        <v>136</v>
      </c>
      <c r="I7" s="143">
        <v>12000</v>
      </c>
      <c r="J7" s="40" t="str">
        <f>+IF(AND(C7&lt;&gt;"",F7&lt;&gt;"",I7&lt;&gt;""),"OK",IF(C7="","typ účtu,","")&amp;IF(F7="","IBAN,","")&amp;IF(I7="","ročná hodnota zmluvy",""))</f>
        <v>OK</v>
      </c>
      <c r="K7" s="41">
        <f>+IF(OR(J7="OK",J7=""),1,0)</f>
        <v>1</v>
      </c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</row>
    <row r="8" spans="1:32" s="31" customFormat="1" ht="21.75" customHeight="1">
      <c r="A8" s="176" t="s">
        <v>50</v>
      </c>
      <c r="B8" s="176"/>
      <c r="C8" s="181" t="s">
        <v>16</v>
      </c>
      <c r="D8" s="181"/>
      <c r="E8" s="181"/>
      <c r="F8" s="43"/>
      <c r="G8" s="183"/>
      <c r="H8" s="183"/>
      <c r="I8" s="183"/>
      <c r="J8" s="40" t="str">
        <f>+IF(IF(C8="","Typ a názov zmluvy","")&amp;IF(OR(C8=E71,AND(C8=E68,C5=E119),C8=E76),IF(G8="","doplňujúci údaj k názvu zmluvy",""),"")="","OK",IF(C8="","Typ a názov zmluvy","")&amp;IF(OR(C8=E71,AND(C8=E68,C5=E119),C8=E76),IF(G8="","doplňujúci údaj k názvu zmluvy",""),""))</f>
        <v>OK</v>
      </c>
      <c r="K8" s="41">
        <f>+IF(OR(J8="OK",J8=""),1,0)</f>
        <v>1</v>
      </c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</row>
    <row r="9" spans="1:32" s="31" customFormat="1" ht="21" customHeight="1">
      <c r="A9" s="170" t="s">
        <v>137</v>
      </c>
      <c r="B9" s="171"/>
      <c r="C9" s="21"/>
      <c r="D9" s="7" t="s">
        <v>24</v>
      </c>
      <c r="E9" s="22"/>
      <c r="F9" s="44">
        <f>+IF(OR(C8=E69,C8=E70,C8=E71,C8=E72,C8=E73,C8=E74),1,0)</f>
        <v>0</v>
      </c>
      <c r="G9" s="20" t="s">
        <v>138</v>
      </c>
      <c r="H9" s="1">
        <v>44593</v>
      </c>
      <c r="I9" s="1">
        <v>44681</v>
      </c>
      <c r="J9" s="40" t="str">
        <f>+IF(IF(F9=1,IF(C9="","počet účastníkov,","")&amp;IF(E9="","kategória,",""),"")&amp;IF(H9="","od,","")&amp;IF(I9="","do","")="","OK",IF(F9=1,IF(C9="","počet účastníkov,","")&amp;IF(E9="","kategória,",""),"")&amp;IF(H9="","od,","")&amp;IF(I9="","do",""))</f>
        <v>OK</v>
      </c>
      <c r="K9" s="41">
        <f>+IF(OR(J9="OK",J9=""),1,0)</f>
        <v>1</v>
      </c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</row>
    <row r="10" ht="6" customHeight="1">
      <c r="D10" s="45">
        <v>1</v>
      </c>
    </row>
    <row r="11" spans="1:9" ht="84" customHeight="1">
      <c r="A11" s="2" t="s">
        <v>142</v>
      </c>
      <c r="B11" s="105" t="s">
        <v>161</v>
      </c>
      <c r="C11" s="3" t="s">
        <v>8</v>
      </c>
      <c r="D11" s="3" t="s">
        <v>9</v>
      </c>
      <c r="E11" s="3" t="s">
        <v>182</v>
      </c>
      <c r="F11" s="3" t="s">
        <v>183</v>
      </c>
      <c r="G11" s="3" t="s">
        <v>10</v>
      </c>
      <c r="H11" s="4" t="s">
        <v>82</v>
      </c>
      <c r="I11" s="12" t="s">
        <v>87</v>
      </c>
    </row>
    <row r="12" spans="1:11" ht="36" customHeight="1">
      <c r="A12" s="133" t="s">
        <v>140</v>
      </c>
      <c r="B12" s="113">
        <f>+I6</f>
        <v>22291234</v>
      </c>
      <c r="C12" s="114"/>
      <c r="D12" s="114"/>
      <c r="E12" s="120" t="str">
        <f>+C8&amp;","&amp;IF(G8&lt;&gt;"",G8&amp;",","")&amp;IF(E9&lt;&gt;"","kategória:"&amp;E9&amp;",","")&amp;IF(F9,"dátum konania od: "&amp;DAY(H9)&amp;"."&amp;MONTH(H9)&amp;"."&amp;YEAR(H9)&amp;" do: "&amp;DAY(I9)&amp;"."&amp;MONTH(I9)&amp;"."&amp;YEAR(I9)&amp;", počet účastníkov: "&amp;C9&amp;",","")&amp;" ročná hodnota zmluvy: "&amp;I7&amp;" €"</f>
        <v>Zmluva o finančnom príspevku na šport mládeže, ročná hodnota zmluvy: 12000 €</v>
      </c>
      <c r="F12" s="115" t="str">
        <f>+C6</f>
        <v>31234567</v>
      </c>
      <c r="G12" s="115" t="str">
        <f>+E5</f>
        <v>TK ABC Bratislava</v>
      </c>
      <c r="H12" s="114">
        <v>0</v>
      </c>
      <c r="I12" s="116"/>
      <c r="K12" s="46"/>
    </row>
    <row r="13" spans="1:10" s="110" customFormat="1" ht="25.5">
      <c r="A13" s="121">
        <v>1</v>
      </c>
      <c r="B13" s="117">
        <f>+B$12</f>
        <v>22291234</v>
      </c>
      <c r="C13" s="123" t="s">
        <v>61</v>
      </c>
      <c r="D13" s="130">
        <v>44635</v>
      </c>
      <c r="E13" s="123" t="s">
        <v>191</v>
      </c>
      <c r="F13" s="123" t="s">
        <v>126</v>
      </c>
      <c r="G13" s="123" t="s">
        <v>81</v>
      </c>
      <c r="H13" s="126">
        <v>1600</v>
      </c>
      <c r="I13" s="15"/>
      <c r="J13" s="111" t="str">
        <f>+IF(AND(C13&lt;&gt;"",D13&lt;&gt;"",E13&lt;&gt;"",F13&lt;&gt;"",G13&lt;&gt;"",H13&lt;&gt;""),"OK",IF(AND(C13="",D13="",E13="",F13="",G13="",H13=""),"","doplňte ďalšie údaje"))</f>
        <v>OK</v>
      </c>
    </row>
    <row r="14" spans="1:10" s="110" customFormat="1" ht="25.5">
      <c r="A14" s="121">
        <v>2</v>
      </c>
      <c r="B14" s="117">
        <f aca="true" t="shared" si="0" ref="B14:B38">+B$12</f>
        <v>22291234</v>
      </c>
      <c r="C14" s="123" t="s">
        <v>76</v>
      </c>
      <c r="D14" s="130">
        <v>44612</v>
      </c>
      <c r="E14" s="123" t="s">
        <v>178</v>
      </c>
      <c r="F14" s="123" t="s">
        <v>127</v>
      </c>
      <c r="G14" s="123" t="s">
        <v>177</v>
      </c>
      <c r="H14" s="126">
        <v>208.08</v>
      </c>
      <c r="I14" s="15"/>
      <c r="J14" s="111" t="str">
        <f aca="true" t="shared" si="1" ref="J14:J37">+IF(AND(C14&lt;&gt;"",D14&lt;&gt;"",E14&lt;&gt;"",F14&lt;&gt;"",G14&lt;&gt;"",H14&lt;&gt;""),"OK",IF(AND(C14="",D14="",E14="",F14="",G14="",H14=""),"","doplňte ďalšie údaje"))</f>
        <v>OK</v>
      </c>
    </row>
    <row r="15" spans="1:10" s="110" customFormat="1" ht="25.5">
      <c r="A15" s="121">
        <v>3</v>
      </c>
      <c r="B15" s="117">
        <f t="shared" si="0"/>
        <v>22291234</v>
      </c>
      <c r="C15" s="123" t="s">
        <v>153</v>
      </c>
      <c r="D15" s="130">
        <v>44595</v>
      </c>
      <c r="E15" s="123" t="s">
        <v>62</v>
      </c>
      <c r="F15" s="123" t="s">
        <v>132</v>
      </c>
      <c r="G15" s="123" t="s">
        <v>63</v>
      </c>
      <c r="H15" s="126">
        <v>108</v>
      </c>
      <c r="I15" s="15"/>
      <c r="J15" s="111" t="str">
        <f t="shared" si="1"/>
        <v>OK</v>
      </c>
    </row>
    <row r="16" spans="1:10" s="110" customFormat="1" ht="38.25">
      <c r="A16" s="121">
        <v>4</v>
      </c>
      <c r="B16" s="117">
        <f t="shared" si="0"/>
        <v>22291234</v>
      </c>
      <c r="C16" s="123" t="s">
        <v>156</v>
      </c>
      <c r="D16" s="130">
        <v>44605</v>
      </c>
      <c r="E16" s="123" t="s">
        <v>185</v>
      </c>
      <c r="F16" s="123" t="s">
        <v>152</v>
      </c>
      <c r="G16" s="123" t="s">
        <v>60</v>
      </c>
      <c r="H16" s="126">
        <v>78.34</v>
      </c>
      <c r="I16" s="15"/>
      <c r="J16" s="111" t="str">
        <f t="shared" si="1"/>
        <v>OK</v>
      </c>
    </row>
    <row r="17" spans="1:10" s="110" customFormat="1" ht="25.5">
      <c r="A17" s="121">
        <v>5</v>
      </c>
      <c r="B17" s="117">
        <f t="shared" si="0"/>
        <v>22291234</v>
      </c>
      <c r="C17" s="123" t="s">
        <v>65</v>
      </c>
      <c r="D17" s="130">
        <v>44624</v>
      </c>
      <c r="E17" s="123" t="s">
        <v>192</v>
      </c>
      <c r="F17" s="123" t="s">
        <v>125</v>
      </c>
      <c r="G17" s="123" t="s">
        <v>66</v>
      </c>
      <c r="H17" s="126">
        <v>210.5</v>
      </c>
      <c r="I17" s="15"/>
      <c r="J17" s="111" t="str">
        <f t="shared" si="1"/>
        <v>OK</v>
      </c>
    </row>
    <row r="18" spans="1:10" s="110" customFormat="1" ht="25.5">
      <c r="A18" s="121">
        <v>6</v>
      </c>
      <c r="B18" s="117">
        <f t="shared" si="0"/>
        <v>22291234</v>
      </c>
      <c r="C18" s="123" t="s">
        <v>67</v>
      </c>
      <c r="D18" s="130">
        <v>44665</v>
      </c>
      <c r="E18" s="123" t="s">
        <v>68</v>
      </c>
      <c r="F18" s="123" t="s">
        <v>130</v>
      </c>
      <c r="G18" s="123" t="s">
        <v>69</v>
      </c>
      <c r="H18" s="126">
        <v>474</v>
      </c>
      <c r="I18" s="15"/>
      <c r="J18" s="111" t="str">
        <f t="shared" si="1"/>
        <v>OK</v>
      </c>
    </row>
    <row r="19" spans="1:10" s="110" customFormat="1" ht="25.5">
      <c r="A19" s="121">
        <v>7</v>
      </c>
      <c r="B19" s="117">
        <f t="shared" si="0"/>
        <v>22291234</v>
      </c>
      <c r="C19" s="123" t="s">
        <v>157</v>
      </c>
      <c r="D19" s="130">
        <v>44635</v>
      </c>
      <c r="E19" s="123" t="s">
        <v>193</v>
      </c>
      <c r="F19" s="123" t="s">
        <v>128</v>
      </c>
      <c r="G19" s="123" t="s">
        <v>70</v>
      </c>
      <c r="H19" s="126">
        <v>85</v>
      </c>
      <c r="I19" s="15"/>
      <c r="J19" s="111" t="str">
        <f t="shared" si="1"/>
        <v>OK</v>
      </c>
    </row>
    <row r="20" spans="1:10" s="110" customFormat="1" ht="25.5">
      <c r="A20" s="121">
        <v>8</v>
      </c>
      <c r="B20" s="117">
        <f t="shared" si="0"/>
        <v>22291234</v>
      </c>
      <c r="C20" s="123" t="s">
        <v>155</v>
      </c>
      <c r="D20" s="130">
        <v>44625</v>
      </c>
      <c r="E20" s="123" t="s">
        <v>71</v>
      </c>
      <c r="F20" s="123" t="s">
        <v>133</v>
      </c>
      <c r="G20" s="123" t="s">
        <v>72</v>
      </c>
      <c r="H20" s="126">
        <v>285</v>
      </c>
      <c r="I20" s="15"/>
      <c r="J20" s="111" t="str">
        <f t="shared" si="1"/>
        <v>OK</v>
      </c>
    </row>
    <row r="21" spans="1:10" s="110" customFormat="1" ht="38.25">
      <c r="A21" s="121">
        <v>9</v>
      </c>
      <c r="B21" s="117">
        <f t="shared" si="0"/>
        <v>22291234</v>
      </c>
      <c r="C21" s="123" t="s">
        <v>158</v>
      </c>
      <c r="D21" s="130">
        <v>44636</v>
      </c>
      <c r="E21" s="123" t="s">
        <v>190</v>
      </c>
      <c r="F21" s="123" t="s">
        <v>134</v>
      </c>
      <c r="G21" s="123" t="s">
        <v>73</v>
      </c>
      <c r="H21" s="126">
        <v>30</v>
      </c>
      <c r="I21" s="15"/>
      <c r="J21" s="111" t="str">
        <f t="shared" si="1"/>
        <v>OK</v>
      </c>
    </row>
    <row r="22" spans="1:10" s="110" customFormat="1" ht="38.25">
      <c r="A22" s="121">
        <v>10</v>
      </c>
      <c r="B22" s="117">
        <f t="shared" si="0"/>
        <v>22291234</v>
      </c>
      <c r="C22" s="123" t="s">
        <v>74</v>
      </c>
      <c r="D22" s="130">
        <v>44628</v>
      </c>
      <c r="E22" s="123" t="s">
        <v>194</v>
      </c>
      <c r="F22" s="123" t="s">
        <v>135</v>
      </c>
      <c r="G22" s="123" t="s">
        <v>75</v>
      </c>
      <c r="H22" s="126">
        <v>110</v>
      </c>
      <c r="I22" s="15"/>
      <c r="J22" s="111" t="str">
        <f t="shared" si="1"/>
        <v>OK</v>
      </c>
    </row>
    <row r="23" spans="1:10" s="110" customFormat="1" ht="12.75">
      <c r="A23" s="121">
        <v>11</v>
      </c>
      <c r="B23" s="117">
        <f t="shared" si="0"/>
        <v>22291234</v>
      </c>
      <c r="C23" s="131"/>
      <c r="D23" s="123"/>
      <c r="E23" s="123"/>
      <c r="F23" s="123"/>
      <c r="G23" s="123"/>
      <c r="H23" s="126"/>
      <c r="I23" s="15"/>
      <c r="J23" s="111">
        <f t="shared" si="1"/>
      </c>
    </row>
    <row r="24" spans="1:10" s="110" customFormat="1" ht="12.75">
      <c r="A24" s="121">
        <v>12</v>
      </c>
      <c r="B24" s="117">
        <f t="shared" si="0"/>
        <v>22291234</v>
      </c>
      <c r="C24" s="131"/>
      <c r="D24" s="123"/>
      <c r="E24" s="123"/>
      <c r="F24" s="123"/>
      <c r="G24" s="123"/>
      <c r="H24" s="126"/>
      <c r="I24" s="15"/>
      <c r="J24" s="111">
        <f t="shared" si="1"/>
      </c>
    </row>
    <row r="25" spans="1:10" s="110" customFormat="1" ht="12.75">
      <c r="A25" s="121">
        <v>13</v>
      </c>
      <c r="B25" s="117">
        <f t="shared" si="0"/>
        <v>22291234</v>
      </c>
      <c r="C25" s="131"/>
      <c r="D25" s="123"/>
      <c r="E25" s="123"/>
      <c r="F25" s="123"/>
      <c r="G25" s="123"/>
      <c r="H25" s="126"/>
      <c r="I25" s="15"/>
      <c r="J25" s="111">
        <f t="shared" si="1"/>
      </c>
    </row>
    <row r="26" spans="1:10" s="110" customFormat="1" ht="12.75">
      <c r="A26" s="121">
        <v>14</v>
      </c>
      <c r="B26" s="117">
        <f t="shared" si="0"/>
        <v>22291234</v>
      </c>
      <c r="C26" s="131"/>
      <c r="D26" s="123"/>
      <c r="E26" s="123"/>
      <c r="F26" s="123"/>
      <c r="G26" s="123"/>
      <c r="H26" s="126"/>
      <c r="I26" s="15"/>
      <c r="J26" s="111">
        <f t="shared" si="1"/>
      </c>
    </row>
    <row r="27" spans="1:10" s="110" customFormat="1" ht="12.75">
      <c r="A27" s="121">
        <v>15</v>
      </c>
      <c r="B27" s="117">
        <f t="shared" si="0"/>
        <v>22291234</v>
      </c>
      <c r="C27" s="131"/>
      <c r="D27" s="123"/>
      <c r="E27" s="123"/>
      <c r="F27" s="123"/>
      <c r="G27" s="123"/>
      <c r="H27" s="126"/>
      <c r="I27" s="15"/>
      <c r="J27" s="111">
        <f t="shared" si="1"/>
      </c>
    </row>
    <row r="28" spans="1:10" s="110" customFormat="1" ht="12.75">
      <c r="A28" s="121">
        <v>16</v>
      </c>
      <c r="B28" s="117">
        <f t="shared" si="0"/>
        <v>22291234</v>
      </c>
      <c r="C28" s="131"/>
      <c r="D28" s="123"/>
      <c r="E28" s="123"/>
      <c r="F28" s="123"/>
      <c r="G28" s="123"/>
      <c r="H28" s="126"/>
      <c r="I28" s="15"/>
      <c r="J28" s="111">
        <f t="shared" si="1"/>
      </c>
    </row>
    <row r="29" spans="1:10" s="110" customFormat="1" ht="12.75">
      <c r="A29" s="121">
        <v>17</v>
      </c>
      <c r="B29" s="117">
        <f t="shared" si="0"/>
        <v>22291234</v>
      </c>
      <c r="C29" s="131"/>
      <c r="D29" s="123"/>
      <c r="E29" s="123"/>
      <c r="F29" s="123"/>
      <c r="G29" s="123"/>
      <c r="H29" s="126"/>
      <c r="I29" s="15"/>
      <c r="J29" s="111">
        <f t="shared" si="1"/>
      </c>
    </row>
    <row r="30" spans="1:10" s="110" customFormat="1" ht="12.75">
      <c r="A30" s="121">
        <v>18</v>
      </c>
      <c r="B30" s="117">
        <f t="shared" si="0"/>
        <v>22291234</v>
      </c>
      <c r="C30" s="131"/>
      <c r="D30" s="123"/>
      <c r="E30" s="123"/>
      <c r="F30" s="123"/>
      <c r="G30" s="123"/>
      <c r="H30" s="126"/>
      <c r="I30" s="15"/>
      <c r="J30" s="111">
        <f t="shared" si="1"/>
      </c>
    </row>
    <row r="31" spans="1:10" s="110" customFormat="1" ht="12.75">
      <c r="A31" s="121">
        <v>19</v>
      </c>
      <c r="B31" s="117">
        <f t="shared" si="0"/>
        <v>22291234</v>
      </c>
      <c r="C31" s="131"/>
      <c r="D31" s="123"/>
      <c r="E31" s="123"/>
      <c r="F31" s="123"/>
      <c r="G31" s="123"/>
      <c r="H31" s="126"/>
      <c r="I31" s="15"/>
      <c r="J31" s="111">
        <f t="shared" si="1"/>
      </c>
    </row>
    <row r="32" spans="1:10" s="110" customFormat="1" ht="12.75">
      <c r="A32" s="121">
        <v>20</v>
      </c>
      <c r="B32" s="117">
        <f t="shared" si="0"/>
        <v>22291234</v>
      </c>
      <c r="C32" s="131"/>
      <c r="D32" s="123"/>
      <c r="E32" s="123"/>
      <c r="F32" s="123"/>
      <c r="G32" s="123"/>
      <c r="H32" s="126"/>
      <c r="I32" s="15"/>
      <c r="J32" s="111">
        <f t="shared" si="1"/>
      </c>
    </row>
    <row r="33" spans="1:10" s="110" customFormat="1" ht="12.75">
      <c r="A33" s="121">
        <v>21</v>
      </c>
      <c r="B33" s="117">
        <f t="shared" si="0"/>
        <v>22291234</v>
      </c>
      <c r="C33" s="131"/>
      <c r="D33" s="123"/>
      <c r="E33" s="123"/>
      <c r="F33" s="123"/>
      <c r="G33" s="123"/>
      <c r="H33" s="126"/>
      <c r="I33" s="15"/>
      <c r="J33" s="111">
        <f t="shared" si="1"/>
      </c>
    </row>
    <row r="34" spans="1:10" s="110" customFormat="1" ht="12.75">
      <c r="A34" s="121">
        <v>22</v>
      </c>
      <c r="B34" s="117">
        <f t="shared" si="0"/>
        <v>22291234</v>
      </c>
      <c r="C34" s="131"/>
      <c r="D34" s="123"/>
      <c r="E34" s="123"/>
      <c r="F34" s="123"/>
      <c r="G34" s="123"/>
      <c r="H34" s="126"/>
      <c r="I34" s="15"/>
      <c r="J34" s="111">
        <f t="shared" si="1"/>
      </c>
    </row>
    <row r="35" spans="1:10" s="110" customFormat="1" ht="12.75">
      <c r="A35" s="121">
        <v>23</v>
      </c>
      <c r="B35" s="117">
        <f t="shared" si="0"/>
        <v>22291234</v>
      </c>
      <c r="C35" s="131"/>
      <c r="D35" s="123"/>
      <c r="E35" s="123"/>
      <c r="F35" s="123"/>
      <c r="G35" s="123"/>
      <c r="H35" s="126"/>
      <c r="I35" s="15"/>
      <c r="J35" s="111">
        <f t="shared" si="1"/>
      </c>
    </row>
    <row r="36" spans="1:10" s="110" customFormat="1" ht="12.75">
      <c r="A36" s="121">
        <v>24</v>
      </c>
      <c r="B36" s="117">
        <f t="shared" si="0"/>
        <v>22291234</v>
      </c>
      <c r="C36" s="131"/>
      <c r="D36" s="123"/>
      <c r="E36" s="123"/>
      <c r="F36" s="123"/>
      <c r="G36" s="123"/>
      <c r="H36" s="126"/>
      <c r="I36" s="15"/>
      <c r="J36" s="111">
        <f t="shared" si="1"/>
      </c>
    </row>
    <row r="37" spans="1:10" s="110" customFormat="1" ht="12.75">
      <c r="A37" s="121">
        <v>25</v>
      </c>
      <c r="B37" s="117">
        <f t="shared" si="0"/>
        <v>22291234</v>
      </c>
      <c r="C37" s="131"/>
      <c r="D37" s="123"/>
      <c r="E37" s="123"/>
      <c r="F37" s="123"/>
      <c r="G37" s="123"/>
      <c r="H37" s="126"/>
      <c r="I37" s="15"/>
      <c r="J37" s="111">
        <f t="shared" si="1"/>
      </c>
    </row>
    <row r="38" spans="1:10" s="112" customFormat="1" ht="12.75">
      <c r="A38" s="121">
        <v>26</v>
      </c>
      <c r="B38" s="117">
        <f t="shared" si="0"/>
        <v>22291234</v>
      </c>
      <c r="C38" s="131"/>
      <c r="D38" s="123"/>
      <c r="E38" s="123"/>
      <c r="F38" s="123"/>
      <c r="G38" s="123"/>
      <c r="H38" s="126"/>
      <c r="I38" s="15"/>
      <c r="J38" s="111">
        <f>+IF(AND(C38&lt;&gt;"",D38&lt;&gt;"",E38&lt;&gt;"",F38&lt;&gt;"",G38&lt;&gt;"",H38&lt;&gt;""),"OK",IF(AND(C38="",D38="",E38="",F38="",G38="",H38=""),"","doplňte ďalšie údaje"))</f>
      </c>
    </row>
    <row r="39" spans="1:10" s="112" customFormat="1" ht="13.5" customHeight="1">
      <c r="A39" s="122"/>
      <c r="B39" s="118"/>
      <c r="C39" s="132"/>
      <c r="D39" s="125"/>
      <c r="E39" s="119" t="s">
        <v>15</v>
      </c>
      <c r="F39" s="125"/>
      <c r="G39" s="125"/>
      <c r="H39" s="127"/>
      <c r="I39" s="15"/>
      <c r="J39" s="111"/>
    </row>
    <row r="40" spans="1:11" s="52" customFormat="1" ht="18" customHeight="1">
      <c r="A40" s="48" t="s">
        <v>0</v>
      </c>
      <c r="B40" s="185" t="s">
        <v>85</v>
      </c>
      <c r="C40" s="186"/>
      <c r="D40" s="186"/>
      <c r="E40" s="186"/>
      <c r="F40" s="49"/>
      <c r="G40" s="50"/>
      <c r="H40" s="51">
        <f>SUM(H13:H39)</f>
        <v>3188.92</v>
      </c>
      <c r="I40" s="13"/>
      <c r="K40" s="53"/>
    </row>
    <row r="41" spans="1:11" s="52" customFormat="1" ht="18" customHeight="1">
      <c r="A41" s="54" t="s">
        <v>4</v>
      </c>
      <c r="B41" s="166" t="s">
        <v>86</v>
      </c>
      <c r="C41" s="167"/>
      <c r="D41" s="167"/>
      <c r="E41" s="167"/>
      <c r="F41" s="167"/>
      <c r="G41" s="168"/>
      <c r="H41" s="128"/>
      <c r="I41" s="14"/>
      <c r="K41" s="53"/>
    </row>
    <row r="42" spans="1:12" s="60" customFormat="1" ht="18" customHeight="1">
      <c r="A42" s="55" t="s">
        <v>5</v>
      </c>
      <c r="B42" s="179" t="s">
        <v>12</v>
      </c>
      <c r="C42" s="180"/>
      <c r="D42" s="180"/>
      <c r="E42" s="180"/>
      <c r="F42" s="56"/>
      <c r="G42" s="107"/>
      <c r="H42" s="109">
        <v>3000</v>
      </c>
      <c r="I42" s="108"/>
      <c r="J42" s="58" t="str">
        <f>+IF(H42=0,"nárok na príspevok","OK")</f>
        <v>OK</v>
      </c>
      <c r="K42" s="41">
        <f>+IF(OR(J42="OK",J42=""),1,0)</f>
        <v>1</v>
      </c>
      <c r="L42" s="59"/>
    </row>
    <row r="43" spans="1:12" s="60" customFormat="1" ht="18" customHeight="1">
      <c r="A43" s="61" t="s">
        <v>6</v>
      </c>
      <c r="B43" s="62" t="s">
        <v>88</v>
      </c>
      <c r="C43" s="63"/>
      <c r="D43" s="63"/>
      <c r="E43" s="63"/>
      <c r="F43" s="63"/>
      <c r="G43" s="57"/>
      <c r="H43" s="129"/>
      <c r="I43" s="15"/>
      <c r="K43" s="64"/>
      <c r="L43" s="59"/>
    </row>
    <row r="44" spans="1:11" s="60" customFormat="1" ht="18" customHeight="1">
      <c r="A44" s="55" t="s">
        <v>7</v>
      </c>
      <c r="B44" s="179" t="s">
        <v>90</v>
      </c>
      <c r="C44" s="180"/>
      <c r="D44" s="180"/>
      <c r="E44" s="180"/>
      <c r="F44" s="56"/>
      <c r="G44" s="57"/>
      <c r="H44" s="65">
        <f>MIN((H40+H41),(H42+H43))</f>
        <v>3000</v>
      </c>
      <c r="I44" s="15"/>
      <c r="K44" s="64"/>
    </row>
    <row r="45" spans="1:11" s="52" customFormat="1" ht="18" customHeight="1">
      <c r="A45" s="61" t="s">
        <v>83</v>
      </c>
      <c r="B45" s="66" t="s">
        <v>97</v>
      </c>
      <c r="C45" s="67"/>
      <c r="D45" s="67"/>
      <c r="E45" s="67"/>
      <c r="F45" s="67"/>
      <c r="G45" s="68"/>
      <c r="H45" s="69">
        <f>+H40+H41-H44</f>
        <v>188.92000000000007</v>
      </c>
      <c r="I45" s="16"/>
      <c r="K45" s="53"/>
    </row>
    <row r="46" spans="1:11" s="52" customFormat="1" ht="18" customHeight="1">
      <c r="A46" s="61" t="s">
        <v>84</v>
      </c>
      <c r="B46" s="177" t="s">
        <v>13</v>
      </c>
      <c r="C46" s="178"/>
      <c r="D46" s="178"/>
      <c r="E46" s="178"/>
      <c r="F46" s="67"/>
      <c r="G46" s="68"/>
      <c r="H46" s="23">
        <v>3000</v>
      </c>
      <c r="I46" s="16"/>
      <c r="K46" s="53"/>
    </row>
    <row r="47" spans="1:11" s="52" customFormat="1" ht="18" customHeight="1">
      <c r="A47" s="70" t="s">
        <v>89</v>
      </c>
      <c r="B47" s="147" t="s">
        <v>14</v>
      </c>
      <c r="C47" s="148"/>
      <c r="D47" s="148"/>
      <c r="E47" s="148"/>
      <c r="F47" s="71"/>
      <c r="G47" s="72"/>
      <c r="H47" s="73">
        <f>+H44-H46</f>
        <v>0</v>
      </c>
      <c r="I47" s="17"/>
      <c r="K47" s="53"/>
    </row>
    <row r="48" spans="2:9" ht="12.75">
      <c r="B48" s="74" t="s">
        <v>96</v>
      </c>
      <c r="C48" s="74"/>
      <c r="D48" s="75"/>
      <c r="E48" s="75"/>
      <c r="F48" s="75"/>
      <c r="G48" s="76"/>
      <c r="H48" s="77"/>
      <c r="I48" s="77"/>
    </row>
    <row r="49" spans="1:9" ht="96" customHeight="1">
      <c r="A49" s="149" t="s">
        <v>163</v>
      </c>
      <c r="B49" s="149"/>
      <c r="C49" s="149"/>
      <c r="D49" s="149"/>
      <c r="E49" s="149"/>
      <c r="F49" s="149"/>
      <c r="G49" s="149"/>
      <c r="H49" s="149"/>
      <c r="I49" s="149"/>
    </row>
    <row r="50" spans="1:9" ht="31.5" customHeight="1">
      <c r="A50" s="162" t="s">
        <v>99</v>
      </c>
      <c r="B50" s="162"/>
      <c r="C50" s="162"/>
      <c r="D50" s="162"/>
      <c r="E50" s="162"/>
      <c r="F50" s="162"/>
      <c r="G50" s="162"/>
      <c r="H50" s="162"/>
      <c r="I50" s="162"/>
    </row>
    <row r="51" spans="1:9" ht="13.5" customHeight="1">
      <c r="A51" s="163" t="str">
        <f>"Formulár bez príloh (dokladov) zašlite zároveň aj v elektronickej verzii (vo formáte .xlsx, .xls) na email: "</f>
        <v>Formulár bez príloh (dokladov) zašlite zároveň aj v elektronickej verzii (vo formáte .xlsx, .xls) na email: </v>
      </c>
      <c r="B51" s="163"/>
      <c r="C51" s="163"/>
      <c r="D51" s="163"/>
      <c r="E51" s="163"/>
      <c r="F51" s="163"/>
      <c r="G51" s="106" t="str">
        <f>+IF(C8=E68,"vyuctovanie.hraci@stz.sk","vyuctovanie.kluby@stz.sk")</f>
        <v>vyuctovanie.kluby@stz.sk</v>
      </c>
      <c r="H51" s="102"/>
      <c r="I51" s="102"/>
    </row>
    <row r="52" spans="1:9" ht="13.5" customHeight="1">
      <c r="A52" s="150" t="s">
        <v>58</v>
      </c>
      <c r="B52" s="150"/>
      <c r="C52" s="150"/>
      <c r="D52" s="150"/>
      <c r="E52" s="101">
        <f>IF(I6&lt;&gt;"",I6,"")</f>
        <v>22291234</v>
      </c>
      <c r="F52" s="78"/>
      <c r="G52" s="79"/>
      <c r="H52" s="79"/>
      <c r="I52" s="80"/>
    </row>
    <row r="53" spans="1:11" s="11" customFormat="1" ht="49.5" customHeight="1">
      <c r="A53" s="161" t="s">
        <v>162</v>
      </c>
      <c r="B53" s="161"/>
      <c r="C53" s="161"/>
      <c r="D53" s="161"/>
      <c r="E53" s="161"/>
      <c r="F53" s="161"/>
      <c r="G53" s="161"/>
      <c r="H53" s="161"/>
      <c r="I53" s="161"/>
      <c r="J53" s="10"/>
      <c r="K53" s="24"/>
    </row>
    <row r="54" spans="1:32" ht="6" customHeight="1">
      <c r="A54" s="145" t="s">
        <v>1</v>
      </c>
      <c r="B54" s="145"/>
      <c r="C54" s="151" t="s">
        <v>166</v>
      </c>
      <c r="D54" s="151"/>
      <c r="E54" s="151"/>
      <c r="F54" s="81"/>
      <c r="G54" s="8"/>
      <c r="J54" s="144" t="str">
        <f>+IF(C54="","vypracoval","OK")</f>
        <v>OK</v>
      </c>
      <c r="K54" s="82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</row>
    <row r="55" spans="1:32" ht="15.75">
      <c r="A55" s="145"/>
      <c r="B55" s="145"/>
      <c r="C55" s="152"/>
      <c r="D55" s="152"/>
      <c r="E55" s="152"/>
      <c r="F55" s="81"/>
      <c r="G55" s="8"/>
      <c r="J55" s="144"/>
      <c r="K55" s="41">
        <f>+IF(OR(J54="OK",J54=""),1,0)</f>
        <v>1</v>
      </c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</row>
    <row r="56" spans="1:32" ht="9" customHeight="1">
      <c r="A56" s="145" t="s">
        <v>57</v>
      </c>
      <c r="B56" s="145"/>
      <c r="C56" s="152" t="s">
        <v>167</v>
      </c>
      <c r="D56" s="152"/>
      <c r="E56" s="152"/>
      <c r="F56" s="81"/>
      <c r="J56" s="144" t="str">
        <f>+IF(C56="","telefón a email","OK")</f>
        <v>OK</v>
      </c>
      <c r="K56" s="82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</row>
    <row r="57" spans="1:32" ht="15.75">
      <c r="A57" s="145"/>
      <c r="B57" s="145"/>
      <c r="C57" s="152"/>
      <c r="D57" s="152"/>
      <c r="E57" s="152"/>
      <c r="F57" s="81"/>
      <c r="J57" s="144"/>
      <c r="K57" s="41">
        <f>+IF(OR(J56="OK",J56=""),1,0)</f>
        <v>1</v>
      </c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</row>
    <row r="58" spans="1:32" ht="9" customHeight="1">
      <c r="A58" s="145" t="s">
        <v>2</v>
      </c>
      <c r="B58" s="145"/>
      <c r="C58" s="146">
        <v>44701</v>
      </c>
      <c r="D58" s="146"/>
      <c r="E58" s="146"/>
      <c r="F58" s="83"/>
      <c r="G58" s="158"/>
      <c r="H58" s="158"/>
      <c r="I58" s="158"/>
      <c r="J58" s="144" t="str">
        <f>+IF(C58="","dátum","OK")</f>
        <v>OK</v>
      </c>
      <c r="K58" s="82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</row>
    <row r="59" spans="1:32" ht="15.75">
      <c r="A59" s="145"/>
      <c r="B59" s="145"/>
      <c r="C59" s="146"/>
      <c r="D59" s="146"/>
      <c r="E59" s="146"/>
      <c r="F59" s="84"/>
      <c r="G59" s="160" t="s">
        <v>141</v>
      </c>
      <c r="H59" s="160"/>
      <c r="I59" s="160"/>
      <c r="J59" s="144"/>
      <c r="K59" s="41">
        <f>+IF(OR(J58="OK",J58=""),1,0)</f>
        <v>1</v>
      </c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</row>
    <row r="60" spans="1:32" ht="3" customHeight="1">
      <c r="A60" s="85"/>
      <c r="B60" s="86"/>
      <c r="C60" s="86"/>
      <c r="D60" s="86"/>
      <c r="E60" s="86"/>
      <c r="F60" s="85"/>
      <c r="G60" s="157"/>
      <c r="H60" s="157"/>
      <c r="I60" s="157"/>
      <c r="J60" s="47"/>
      <c r="K60" s="82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</row>
    <row r="61" spans="1:32" ht="12.75" customHeight="1">
      <c r="A61" s="85"/>
      <c r="B61" s="153" t="str">
        <f>+IF(AND(K59,K57,K55,K42,K13:K39,K5:K9),"Formulár je vyplnený formálne správne.","Formulár vykazuje formálne chyby, opravte!!!")</f>
        <v>Formulár je vyplnený formálne správne.</v>
      </c>
      <c r="C61" s="153"/>
      <c r="D61" s="153"/>
      <c r="E61" s="153"/>
      <c r="F61" s="85"/>
      <c r="G61" s="157"/>
      <c r="H61" s="157"/>
      <c r="I61" s="157"/>
      <c r="J61" s="47"/>
      <c r="K61" s="82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</row>
    <row r="62" spans="1:32" ht="12.75" customHeight="1">
      <c r="A62" s="85"/>
      <c r="B62" s="153"/>
      <c r="C62" s="153"/>
      <c r="D62" s="153"/>
      <c r="E62" s="153"/>
      <c r="F62" s="85"/>
      <c r="G62" s="158"/>
      <c r="H62" s="158"/>
      <c r="I62" s="158"/>
      <c r="J62" s="47"/>
      <c r="K62" s="82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</row>
    <row r="63" spans="1:32" ht="12.75" customHeight="1">
      <c r="A63" s="85"/>
      <c r="B63" s="154"/>
      <c r="C63" s="154"/>
      <c r="D63" s="154"/>
      <c r="E63" s="154"/>
      <c r="F63" s="85"/>
      <c r="G63" s="159" t="s">
        <v>3</v>
      </c>
      <c r="H63" s="159"/>
      <c r="I63" s="159"/>
      <c r="J63" s="47"/>
      <c r="K63" s="82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</row>
    <row r="64" spans="1:9" ht="13.5" hidden="1">
      <c r="A64" s="87"/>
      <c r="B64" s="87"/>
      <c r="C64" s="87"/>
      <c r="D64" s="87"/>
      <c r="E64" s="88" t="s">
        <v>143</v>
      </c>
      <c r="F64" s="88"/>
      <c r="G64" s="87"/>
      <c r="H64" s="87"/>
      <c r="I64" s="87"/>
    </row>
    <row r="65" ht="13.5" hidden="1"/>
    <row r="66" spans="4:7" ht="13.5" hidden="1">
      <c r="D66" s="89"/>
      <c r="E66" s="90" t="s">
        <v>49</v>
      </c>
      <c r="F66" s="90"/>
      <c r="G66" s="89"/>
    </row>
    <row r="67" spans="4:7" ht="13.5" hidden="1">
      <c r="D67" s="91">
        <v>1</v>
      </c>
      <c r="E67" s="92" t="s">
        <v>16</v>
      </c>
      <c r="F67" s="92"/>
      <c r="G67" s="89"/>
    </row>
    <row r="68" spans="4:7" ht="13.5" hidden="1">
      <c r="D68" s="91">
        <v>2</v>
      </c>
      <c r="E68" s="92" t="s">
        <v>17</v>
      </c>
      <c r="F68" s="92"/>
      <c r="G68" s="89"/>
    </row>
    <row r="69" spans="4:7" ht="13.5" hidden="1">
      <c r="D69" s="91">
        <v>3</v>
      </c>
      <c r="E69" s="92" t="s">
        <v>18</v>
      </c>
      <c r="F69" s="92"/>
      <c r="G69" s="89"/>
    </row>
    <row r="70" spans="4:7" ht="13.5" hidden="1">
      <c r="D70" s="91">
        <v>4</v>
      </c>
      <c r="E70" s="92" t="s">
        <v>19</v>
      </c>
      <c r="F70" s="92"/>
      <c r="G70" s="89"/>
    </row>
    <row r="71" spans="4:7" ht="13.5" hidden="1">
      <c r="D71" s="91">
        <v>5</v>
      </c>
      <c r="E71" s="92" t="s">
        <v>23</v>
      </c>
      <c r="F71" s="92"/>
      <c r="G71" s="89"/>
    </row>
    <row r="72" spans="4:7" ht="13.5" hidden="1">
      <c r="D72" s="91">
        <v>6</v>
      </c>
      <c r="E72" s="92" t="s">
        <v>21</v>
      </c>
      <c r="F72" s="92"/>
      <c r="G72" s="89"/>
    </row>
    <row r="73" spans="4:7" ht="13.5" hidden="1">
      <c r="D73" s="91">
        <v>7</v>
      </c>
      <c r="E73" s="92" t="s">
        <v>20</v>
      </c>
      <c r="F73" s="92"/>
      <c r="G73" s="89"/>
    </row>
    <row r="74" spans="4:7" ht="13.5" hidden="1">
      <c r="D74" s="91">
        <v>8</v>
      </c>
      <c r="E74" s="92" t="s">
        <v>51</v>
      </c>
      <c r="F74" s="92"/>
      <c r="G74" s="89"/>
    </row>
    <row r="75" spans="4:7" ht="13.5" hidden="1">
      <c r="D75" s="91">
        <v>9</v>
      </c>
      <c r="E75" s="92" t="s">
        <v>22</v>
      </c>
      <c r="F75" s="92"/>
      <c r="G75" s="89"/>
    </row>
    <row r="76" spans="4:7" ht="13.5" hidden="1">
      <c r="D76" s="91">
        <v>10</v>
      </c>
      <c r="E76" s="92" t="s">
        <v>144</v>
      </c>
      <c r="F76" s="92"/>
      <c r="G76" s="89"/>
    </row>
    <row r="77" ht="13.5" hidden="1"/>
    <row r="78" ht="13.5" hidden="1">
      <c r="E78" s="92"/>
    </row>
    <row r="79" ht="13.5" hidden="1"/>
    <row r="80" ht="13.5" hidden="1"/>
    <row r="81" spans="4:6" ht="13.5" hidden="1">
      <c r="D81" s="93"/>
      <c r="E81" s="94" t="s">
        <v>25</v>
      </c>
      <c r="F81" s="94"/>
    </row>
    <row r="82" spans="4:6" ht="13.5" hidden="1">
      <c r="D82" s="95">
        <v>1</v>
      </c>
      <c r="E82" s="93"/>
      <c r="F82" s="93"/>
    </row>
    <row r="83" spans="4:6" ht="13.5" hidden="1">
      <c r="D83" s="95">
        <v>2</v>
      </c>
      <c r="E83" s="93" t="s">
        <v>139</v>
      </c>
      <c r="F83" s="93"/>
    </row>
    <row r="84" spans="4:6" ht="13.5" hidden="1">
      <c r="D84" s="95">
        <v>3</v>
      </c>
      <c r="E84" s="93" t="s">
        <v>41</v>
      </c>
      <c r="F84" s="93"/>
    </row>
    <row r="85" spans="4:6" ht="13.5" hidden="1">
      <c r="D85" s="95">
        <v>4</v>
      </c>
      <c r="E85" s="93" t="s">
        <v>26</v>
      </c>
      <c r="F85" s="93"/>
    </row>
    <row r="86" spans="4:6" ht="13.5" hidden="1">
      <c r="D86" s="95">
        <v>5</v>
      </c>
      <c r="E86" s="93" t="s">
        <v>27</v>
      </c>
      <c r="F86" s="93"/>
    </row>
    <row r="87" spans="4:6" ht="13.5" hidden="1">
      <c r="D87" s="95">
        <f>1+D86</f>
        <v>6</v>
      </c>
      <c r="E87" s="93" t="s">
        <v>28</v>
      </c>
      <c r="F87" s="93"/>
    </row>
    <row r="88" spans="4:6" ht="13.5" hidden="1">
      <c r="D88" s="95">
        <f aca="true" t="shared" si="2" ref="D88:D111">1+D87</f>
        <v>7</v>
      </c>
      <c r="E88" s="93" t="s">
        <v>29</v>
      </c>
      <c r="F88" s="93"/>
    </row>
    <row r="89" spans="4:6" ht="13.5" hidden="1">
      <c r="D89" s="95">
        <f t="shared" si="2"/>
        <v>8</v>
      </c>
      <c r="E89" s="93" t="s">
        <v>30</v>
      </c>
      <c r="F89" s="93"/>
    </row>
    <row r="90" spans="4:6" ht="13.5" hidden="1">
      <c r="D90" s="95">
        <f t="shared" si="2"/>
        <v>9</v>
      </c>
      <c r="E90" s="93" t="s">
        <v>31</v>
      </c>
      <c r="F90" s="93"/>
    </row>
    <row r="91" spans="4:6" ht="13.5" hidden="1">
      <c r="D91" s="95">
        <f t="shared" si="2"/>
        <v>10</v>
      </c>
      <c r="E91" s="93" t="s">
        <v>32</v>
      </c>
      <c r="F91" s="93"/>
    </row>
    <row r="92" spans="4:6" ht="13.5" hidden="1">
      <c r="D92" s="95">
        <f t="shared" si="2"/>
        <v>11</v>
      </c>
      <c r="E92" s="93" t="s">
        <v>33</v>
      </c>
      <c r="F92" s="93"/>
    </row>
    <row r="93" spans="4:6" ht="13.5" hidden="1">
      <c r="D93" s="95">
        <f t="shared" si="2"/>
        <v>12</v>
      </c>
      <c r="E93" s="93" t="s">
        <v>34</v>
      </c>
      <c r="F93" s="93"/>
    </row>
    <row r="94" spans="4:6" ht="13.5" hidden="1">
      <c r="D94" s="95">
        <f t="shared" si="2"/>
        <v>13</v>
      </c>
      <c r="E94" s="93" t="s">
        <v>52</v>
      </c>
      <c r="F94" s="93"/>
    </row>
    <row r="95" spans="4:6" ht="13.5" hidden="1">
      <c r="D95" s="95">
        <f t="shared" si="2"/>
        <v>14</v>
      </c>
      <c r="E95" s="93" t="s">
        <v>53</v>
      </c>
      <c r="F95" s="93"/>
    </row>
    <row r="96" spans="4:6" ht="13.5" hidden="1">
      <c r="D96" s="95">
        <f t="shared" si="2"/>
        <v>15</v>
      </c>
      <c r="E96" s="93" t="s">
        <v>54</v>
      </c>
      <c r="F96" s="93"/>
    </row>
    <row r="97" spans="4:6" ht="13.5" hidden="1">
      <c r="D97" s="95">
        <f t="shared" si="2"/>
        <v>16</v>
      </c>
      <c r="E97" s="93" t="s">
        <v>35</v>
      </c>
      <c r="F97" s="93"/>
    </row>
    <row r="98" spans="4:6" ht="13.5" hidden="1">
      <c r="D98" s="95">
        <f t="shared" si="2"/>
        <v>17</v>
      </c>
      <c r="E98" s="93" t="s">
        <v>36</v>
      </c>
      <c r="F98" s="93"/>
    </row>
    <row r="99" spans="4:6" ht="13.5" hidden="1">
      <c r="D99" s="95">
        <f t="shared" si="2"/>
        <v>18</v>
      </c>
      <c r="E99" s="93" t="s">
        <v>37</v>
      </c>
      <c r="F99" s="93"/>
    </row>
    <row r="100" spans="4:6" ht="13.5" hidden="1">
      <c r="D100" s="95">
        <f t="shared" si="2"/>
        <v>19</v>
      </c>
      <c r="E100" s="93" t="s">
        <v>38</v>
      </c>
      <c r="F100" s="93"/>
    </row>
    <row r="101" spans="4:6" ht="13.5" hidden="1">
      <c r="D101" s="95">
        <f t="shared" si="2"/>
        <v>20</v>
      </c>
      <c r="E101" s="93" t="s">
        <v>42</v>
      </c>
      <c r="F101" s="93"/>
    </row>
    <row r="102" spans="4:6" ht="13.5" hidden="1">
      <c r="D102" s="95">
        <f t="shared" si="2"/>
        <v>21</v>
      </c>
      <c r="E102" s="93" t="s">
        <v>43</v>
      </c>
      <c r="F102" s="93"/>
    </row>
    <row r="103" spans="4:6" ht="13.5" hidden="1">
      <c r="D103" s="95">
        <f t="shared" si="2"/>
        <v>22</v>
      </c>
      <c r="E103" s="93" t="s">
        <v>44</v>
      </c>
      <c r="F103" s="93"/>
    </row>
    <row r="104" spans="4:6" ht="13.5" hidden="1">
      <c r="D104" s="95">
        <f t="shared" si="2"/>
        <v>23</v>
      </c>
      <c r="E104" s="93" t="s">
        <v>45</v>
      </c>
      <c r="F104" s="93"/>
    </row>
    <row r="105" spans="4:6" ht="13.5" hidden="1">
      <c r="D105" s="95">
        <f t="shared" si="2"/>
        <v>24</v>
      </c>
      <c r="E105" s="93" t="s">
        <v>46</v>
      </c>
      <c r="F105" s="93"/>
    </row>
    <row r="106" spans="4:6" ht="13.5" hidden="1">
      <c r="D106" s="95">
        <f t="shared" si="2"/>
        <v>25</v>
      </c>
      <c r="E106" s="93" t="s">
        <v>47</v>
      </c>
      <c r="F106" s="93"/>
    </row>
    <row r="107" spans="4:6" ht="13.5" hidden="1">
      <c r="D107" s="95">
        <f t="shared" si="2"/>
        <v>26</v>
      </c>
      <c r="E107" s="93" t="s">
        <v>48</v>
      </c>
      <c r="F107" s="93"/>
    </row>
    <row r="108" spans="4:6" ht="13.5" hidden="1">
      <c r="D108" s="95">
        <f t="shared" si="2"/>
        <v>27</v>
      </c>
      <c r="E108" s="93" t="s">
        <v>39</v>
      </c>
      <c r="F108" s="93"/>
    </row>
    <row r="109" spans="4:6" ht="13.5" hidden="1">
      <c r="D109" s="95">
        <f t="shared" si="2"/>
        <v>28</v>
      </c>
      <c r="E109" s="93" t="s">
        <v>40</v>
      </c>
      <c r="F109" s="93"/>
    </row>
    <row r="110" spans="4:6" ht="13.5" hidden="1">
      <c r="D110" s="95">
        <f t="shared" si="2"/>
        <v>29</v>
      </c>
      <c r="E110" s="93" t="s">
        <v>55</v>
      </c>
      <c r="F110" s="93"/>
    </row>
    <row r="111" spans="4:6" ht="13.5" hidden="1">
      <c r="D111" s="95">
        <f t="shared" si="2"/>
        <v>30</v>
      </c>
      <c r="E111" s="93" t="s">
        <v>56</v>
      </c>
      <c r="F111" s="93"/>
    </row>
    <row r="112" spans="4:6" ht="13.5" hidden="1">
      <c r="D112" s="95">
        <v>31</v>
      </c>
      <c r="E112" s="93" t="s">
        <v>168</v>
      </c>
      <c r="F112" s="93"/>
    </row>
    <row r="113" spans="4:6" ht="13.5" hidden="1">
      <c r="D113" s="95">
        <v>32</v>
      </c>
      <c r="E113" s="93" t="s">
        <v>169</v>
      </c>
      <c r="F113" s="93"/>
    </row>
    <row r="114" spans="4:6" ht="13.5" hidden="1">
      <c r="D114" s="95">
        <v>33</v>
      </c>
      <c r="E114" s="93" t="s">
        <v>170</v>
      </c>
      <c r="F114" s="93"/>
    </row>
    <row r="115" ht="13.5" hidden="1"/>
    <row r="116" ht="13.5" hidden="1"/>
    <row r="117" ht="13.5" hidden="1"/>
    <row r="118" spans="4:6" ht="14.25" hidden="1">
      <c r="D118" s="93"/>
      <c r="E118" s="94" t="s">
        <v>91</v>
      </c>
      <c r="F118" s="96"/>
    </row>
    <row r="119" spans="4:6" ht="14.25" hidden="1">
      <c r="D119" s="95">
        <v>1</v>
      </c>
      <c r="E119" s="93" t="s">
        <v>92</v>
      </c>
      <c r="F119" s="97"/>
    </row>
    <row r="120" spans="4:6" ht="14.25" hidden="1">
      <c r="D120" s="95">
        <v>2</v>
      </c>
      <c r="E120" s="93" t="s">
        <v>94</v>
      </c>
      <c r="F120" s="97"/>
    </row>
    <row r="121" spans="4:6" ht="14.25" hidden="1">
      <c r="D121" s="95">
        <v>3</v>
      </c>
      <c r="E121" s="93" t="s">
        <v>93</v>
      </c>
      <c r="F121" s="97"/>
    </row>
    <row r="122" spans="4:6" ht="14.25" hidden="1">
      <c r="D122" s="95">
        <v>4</v>
      </c>
      <c r="E122" s="93"/>
      <c r="F122" s="97"/>
    </row>
    <row r="123" ht="13.5" hidden="1"/>
    <row r="124" spans="4:6" ht="13.5" hidden="1">
      <c r="D124" s="98"/>
      <c r="E124" s="99" t="s">
        <v>146</v>
      </c>
      <c r="F124" s="98"/>
    </row>
    <row r="125" spans="4:9" ht="13.5" hidden="1">
      <c r="D125" s="100">
        <v>1</v>
      </c>
      <c r="E125" s="25" t="s">
        <v>147</v>
      </c>
      <c r="F125" s="25"/>
      <c r="G125" s="26"/>
      <c r="H125" s="26"/>
      <c r="I125" s="26"/>
    </row>
    <row r="126" spans="4:6" ht="13.5" hidden="1">
      <c r="D126" s="100">
        <v>2</v>
      </c>
      <c r="E126" s="98" t="s">
        <v>148</v>
      </c>
      <c r="F126" s="98"/>
    </row>
    <row r="127" ht="13.5" hidden="1"/>
    <row r="128" ht="12.75"/>
    <row r="129" ht="12.75"/>
    <row r="130" ht="12.75"/>
    <row r="131" ht="12.75"/>
    <row r="132" ht="12.75"/>
    <row r="133" ht="12.75"/>
    <row r="134" ht="12.75"/>
  </sheetData>
  <sheetProtection password="C242" sheet="1" objects="1" scenarios="1" insertRows="0"/>
  <mergeCells count="40">
    <mergeCell ref="A58:B59"/>
    <mergeCell ref="C58:E59"/>
    <mergeCell ref="G58:I58"/>
    <mergeCell ref="J58:J59"/>
    <mergeCell ref="G59:I59"/>
    <mergeCell ref="G60:I62"/>
    <mergeCell ref="B61:E63"/>
    <mergeCell ref="G63:I63"/>
    <mergeCell ref="A54:B55"/>
    <mergeCell ref="C54:E55"/>
    <mergeCell ref="J54:J55"/>
    <mergeCell ref="A56:B57"/>
    <mergeCell ref="C56:E57"/>
    <mergeCell ref="J56:J57"/>
    <mergeCell ref="B47:E47"/>
    <mergeCell ref="A49:I49"/>
    <mergeCell ref="A50:I50"/>
    <mergeCell ref="A51:F51"/>
    <mergeCell ref="A52:D52"/>
    <mergeCell ref="A53:I53"/>
    <mergeCell ref="A9:B9"/>
    <mergeCell ref="B40:E40"/>
    <mergeCell ref="B41:G41"/>
    <mergeCell ref="B42:E42"/>
    <mergeCell ref="B44:E44"/>
    <mergeCell ref="B46:E46"/>
    <mergeCell ref="A6:B6"/>
    <mergeCell ref="E6:G6"/>
    <mergeCell ref="A7:B7"/>
    <mergeCell ref="C7:E7"/>
    <mergeCell ref="F7:G7"/>
    <mergeCell ref="A8:B8"/>
    <mergeCell ref="C8:E8"/>
    <mergeCell ref="G8:I8"/>
    <mergeCell ref="A1:E1"/>
    <mergeCell ref="F1:I1"/>
    <mergeCell ref="A3:I3"/>
    <mergeCell ref="G4:I4"/>
    <mergeCell ref="C5:D5"/>
    <mergeCell ref="E5:I5"/>
  </mergeCells>
  <conditionalFormatting sqref="J13:J29 J5:J9 J38:J39">
    <cfRule type="cellIs" priority="6" dxfId="0" operator="equal" stopIfTrue="1">
      <formula>"OK"</formula>
    </cfRule>
  </conditionalFormatting>
  <conditionalFormatting sqref="J54:J59">
    <cfRule type="cellIs" priority="5" dxfId="0" operator="equal" stopIfTrue="1">
      <formula>"OK"</formula>
    </cfRule>
  </conditionalFormatting>
  <conditionalFormatting sqref="J42">
    <cfRule type="cellIs" priority="4" dxfId="0" operator="equal" stopIfTrue="1">
      <formula>"OK"</formula>
    </cfRule>
  </conditionalFormatting>
  <conditionalFormatting sqref="C60:E60 B60:B61 F1:I1">
    <cfRule type="cellIs" priority="3" dxfId="0" operator="equal" stopIfTrue="1">
      <formula>"Formulár je vyplnený formálne správne."</formula>
    </cfRule>
  </conditionalFormatting>
  <conditionalFormatting sqref="J30:J32">
    <cfRule type="cellIs" priority="2" dxfId="0" operator="equal" stopIfTrue="1">
      <formula>"OK"</formula>
    </cfRule>
  </conditionalFormatting>
  <conditionalFormatting sqref="J33:J37">
    <cfRule type="cellIs" priority="1" dxfId="0" operator="equal" stopIfTrue="1">
      <formula>"OK"</formula>
    </cfRule>
  </conditionalFormatting>
  <dataValidations count="24">
    <dataValidation type="date" allowBlank="1" showInputMessage="1" showErrorMessage="1" errorTitle="Chyba" error="Uveďte dátum v rozmedzí 1.1.2022 - 31.12.2022" sqref="D23:D39">
      <formula1>44562</formula1>
      <formula2>44926</formula2>
    </dataValidation>
    <dataValidation type="list" allowBlank="1" showInputMessage="1" showErrorMessage="1" promptTitle="Bankový účet (IBAN)" prompt="Vyberte typ bankového účtu z rozbaľovacieho zoznamu.&#10;Pri refundácii finančných prostriedkov (bez zaslaných záloh od STZ) nie je potrebný samostatný bankový účet na príjem verejných prostriedkov, stačí použiť bežný bankový účet." errorTitle="Chyba" error="Vyberte hodnotu z rozbaľovacieho zoznamu." sqref="C7:E7">
      <formula1>$E$125:$E$126</formula1>
    </dataValidation>
    <dataValidation type="textLength" showInputMessage="1" showErrorMessage="1" errorTitle="Chyba" error="Uveďťe IČO dodávateľa (max.15 znakov). Ak nemá IČO, uveďte 0 (nula)." sqref="F13:F39">
      <formula1>1</formula1>
      <formula2>15</formula2>
    </dataValidation>
    <dataValidation type="decimal" operator="greaterThanOrEqual" allowBlank="1" showInputMessage="1" showErrorMessage="1" errorTitle="Chyba" error="Uveďte číselnú nezápornú hodnotu" sqref="H13:H39">
      <formula1>0</formula1>
    </dataValidation>
    <dataValidation type="textLength" operator="equal" allowBlank="1" showInputMessage="1" showErrorMessage="1" promptTitle="Bankový účet vo formáte IBAN" prompt="Uveďte 24 miestne číslo bankového účtu IBAN (bez medzier)" errorTitle="Chyba" error="Zadaný údaj IBAN nemá 24 znakov (medzery vynechajte)" sqref="F7:G7">
      <formula1>24</formula1>
    </dataValidation>
    <dataValidation type="date" allowBlank="1" showInputMessage="1" showErrorMessage="1" promptTitle="Dátum začiatku obdobia/podujatia" prompt="Uveďte dátum začiatku obdobia vyúčtovania, alebo dátum začiatku podujatia" errorTitle="Chyba" error="Dátum nie je v rozmedzí 1.11.2021-31.12.2022" sqref="H9">
      <formula1>44501</formula1>
      <formula2>44926</formula2>
    </dataValidation>
    <dataValidation type="whole" allowBlank="1" showInputMessage="1" showErrorMessage="1" promptTitle="Počet účastníkov podujatia" prompt="V prípade organizácie podujatia uveďte počet jeho účastníkov - športovcov (celé číslo v rozmedzí 1 - 1000).&#10;Iba v prípade podujatí - majstrovstvá SR a regiónov jednotlivcov a družstiev, medzinárodné turnaje v SR, Detský DCaFC." errorTitle="Chyba" error="uveďte celé číslo v rozmedzí 1 - 1000" sqref="C9">
      <formula1>1</formula1>
      <formula2>1000</formula2>
    </dataValidation>
    <dataValidation type="decimal" allowBlank="1" showInputMessage="1" showErrorMessage="1" promptTitle="Ročná hodnota zmluvy" prompt="Uveďte číslo, ktoré predstavuje ročnú hodnotu príspevku zo strany STZ v zmysle zmluvy" errorTitle="Chyba" error="Uveďte číslo (bez čiarok, medzier a pod.) v rozmedzí 0 - 100000" sqref="I7">
      <formula1>0</formula1>
      <formula2>100000</formula2>
    </dataValidation>
    <dataValidation operator="equal" allowBlank="1" showInputMessage="1" showErrorMessage="1" sqref="H7"/>
    <dataValidation type="list" allowBlank="1" showInputMessage="1" showErrorMessage="1" promptTitle="Kategória podujatia" prompt="Vyplňte kategóriu podujatia z rozbaľovacieho zoznamu (iba v prípade Zmluvy na organizáciu podujatia : majstrovstvá SR a regiónov jednotlivcov a družstiev, medzinárodné turnaje v SR, Detský DCaFC)." sqref="E9">
      <formula1>$E$82:$E$114</formula1>
    </dataValidation>
    <dataValidation type="list" allowBlank="1" showInputMessage="1" showErrorMessage="1" promptTitle="Typ zmluvy" prompt="Vyberte typ zmluvy z rozbaľovacieho zoznamu" sqref="C8:E8">
      <formula1>$E$67:$E$76</formula1>
    </dataValidation>
    <dataValidation allowBlank="1" showInputMessage="1" showErrorMessage="1" prompt="Uveďte dodatok alebo poznámku k názvu zmluvy, ak je to potrebné na lepšiu identifikáciu zmluvy." sqref="G8:I8"/>
    <dataValidation type="whole" allowBlank="1" showInputMessage="1" showErrorMessage="1" promptTitle="Číslo zmluvy" prompt="Uveďte 8 miestne číslo zmluvy uvedené na jej 1.strane" errorTitle="Chyba" error="Uveďte platné 8 miestne číslo zmluvy vo formáte 2RRXXXXX" sqref="I6">
      <formula1>21600000</formula1>
      <formula2>22300000</formula2>
    </dataValidation>
    <dataValidation type="textLength" operator="greaterThan" allowBlank="1" showInputMessage="1" showErrorMessage="1" sqref="E6:G6">
      <formula1>0</formula1>
    </dataValidation>
    <dataValidation type="textLength" operator="lessThan" allowBlank="1" showInputMessage="1" showErrorMessage="1" promptTitle="IČO alebo dátum narodenia" prompt="Ak je príjemcom klub alebo RTZ, uveďťe jeho IČO.&#10;Ak je príjemcom športovec, uveďte jeho dátum narodenia." sqref="C6">
      <formula1>11</formula1>
    </dataValidation>
    <dataValidation allowBlank="1" showInputMessage="1" showErrorMessage="1" promptTitle="Názov príjemcu" prompt="V prípade klubu uviesť oficiálny názov klubu v zmysle zakladacieho dokumentu (stanovy), zapísaný v registri občianskych združení alebo v obchodnom registri.&#10;V prípade športovca uviesť meno a priezvisko." sqref="E5:I5"/>
    <dataValidation type="list" allowBlank="1" showInputMessage="1" showErrorMessage="1" promptTitle="Príjemca finančného príspevku" prompt="Vyberte možnosť z rozbaľovacieho zoznamu.&#10;&#10;V prípade Zmluvy o finančnom príspevku pre športovca, ak po podpise Dodatku k zmluve idú finančné prostriedky pre športovca na bank.účet klubu, je príjemcom klub." errorTitle="Chyba" error="Neplatný údaj, vyberte možnosť z rozbaľovacieho zoznamu" sqref="C5:D5">
      <formula1>$E$119:$E$121</formula1>
    </dataValidation>
    <dataValidation type="date" allowBlank="1" showInputMessage="1" showErrorMessage="1" sqref="D11">
      <formula1>42370</formula1>
      <formula2>42735</formula2>
    </dataValidation>
    <dataValidation type="date" allowBlank="1" showInputMessage="1" showErrorMessage="1" errorTitle="Chyba" error="Uveďte dátum v rozmedzí 1.1.2022-31.12.2022." sqref="C58:E59">
      <formula1>44562</formula1>
      <formula2>44926</formula2>
    </dataValidation>
    <dataValidation type="decimal" operator="greaterThanOrEqual" allowBlank="1" showInputMessage="1" showErrorMessage="1" errorTitle="Chyba" error="Uveďte kladnú číselnú hodnotu" sqref="H46">
      <formula1>0</formula1>
    </dataValidation>
    <dataValidation type="decimal" operator="greaterThanOrEqual" allowBlank="1" showInputMessage="1" showErrorMessage="1" errorTitle="Chyba" error="Uveďte kladnú číselnú hodnotu." sqref="H43">
      <formula1>0</formula1>
    </dataValidation>
    <dataValidation type="decimal" operator="greaterThanOrEqual" allowBlank="1" showInputMessage="1" showErrorMessage="1" errorTitle="Chyba" error="Zadajte kladnú číselnú hodnotu" sqref="H41:H42">
      <formula1>0</formula1>
    </dataValidation>
    <dataValidation type="date" allowBlank="1" showInputMessage="1" showErrorMessage="1" promptTitle="Dátum konca obdobia/podujatia" prompt="Uveďte dátum ukončenia obdobia vyúčtovania alebo ukončenia podujatia." errorTitle="Chyba" error="Dátum musí byť v rozmedzí &quot;od&quot; až 31.12.2022" sqref="I9">
      <formula1>H9</formula1>
      <formula2>44926</formula2>
    </dataValidation>
    <dataValidation type="date" allowBlank="1" showInputMessage="1" showErrorMessage="1" errorTitle="Chyba" error="Uveďte dátum v rozmedzí 1.1.2021 - 31.12.2021" sqref="D13:D22">
      <formula1>44197</formula1>
      <formula2>44561</formula2>
    </dataValidation>
  </dataValidations>
  <printOptions/>
  <pageMargins left="0.5118110236220472" right="0.5118110236220472" top="0.3937007874015748" bottom="0.3937007874015748" header="0.31496062992125984" footer="0.31496062992125984"/>
  <pageSetup fitToHeight="1" fitToWidth="1" orientation="portrait" paperSize="9" scale="69" r:id="rId3"/>
  <headerFooter>
    <oddFooter>&amp;L&amp;8&amp;F&amp;C&amp;8verzia formulára V2, 9.2.2022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AF126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7.28125" style="9" customWidth="1"/>
    <col min="2" max="2" width="11.00390625" style="9" customWidth="1"/>
    <col min="3" max="3" width="12.00390625" style="9" customWidth="1"/>
    <col min="4" max="4" width="10.140625" style="9" customWidth="1"/>
    <col min="5" max="5" width="31.57421875" style="9" customWidth="1"/>
    <col min="6" max="6" width="9.00390625" style="9" customWidth="1"/>
    <col min="7" max="7" width="23.8515625" style="9" customWidth="1"/>
    <col min="8" max="9" width="11.57421875" style="9" customWidth="1"/>
    <col min="10" max="10" width="20.00390625" style="9" customWidth="1"/>
    <col min="11" max="11" width="10.28125" style="45" bestFit="1" customWidth="1"/>
    <col min="12" max="16384" width="8.8515625" style="9" customWidth="1"/>
  </cols>
  <sheetData>
    <row r="1" spans="1:32" s="29" customFormat="1" ht="24.75" customHeight="1">
      <c r="A1" s="156" t="s">
        <v>181</v>
      </c>
      <c r="B1" s="156"/>
      <c r="C1" s="156"/>
      <c r="D1" s="156"/>
      <c r="E1" s="156"/>
      <c r="F1" s="155" t="str">
        <f>+IF(AND(K59,K57,K55,K42,K13:K39,K5:K9),"Formulár je vyplnený formálne správne.","Formulár vykazuje formálne chyby, opravte!!!")</f>
        <v>Formulár je vyplnený formálne správne.</v>
      </c>
      <c r="G1" s="155"/>
      <c r="H1" s="155"/>
      <c r="I1" s="155"/>
      <c r="J1" s="104" t="s">
        <v>164</v>
      </c>
      <c r="K1" s="27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</row>
    <row r="2" spans="1:32" s="31" customFormat="1" ht="4.5" customHeight="1">
      <c r="A2" s="30"/>
      <c r="J2" s="32"/>
      <c r="K2" s="33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</row>
    <row r="3" spans="1:32" s="35" customFormat="1" ht="18" customHeight="1">
      <c r="A3" s="165" t="s">
        <v>59</v>
      </c>
      <c r="B3" s="165"/>
      <c r="C3" s="165"/>
      <c r="D3" s="165"/>
      <c r="E3" s="165"/>
      <c r="F3" s="165"/>
      <c r="G3" s="165"/>
      <c r="H3" s="165"/>
      <c r="I3" s="165"/>
      <c r="J3" s="103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</row>
    <row r="4" spans="1:32" s="31" customFormat="1" ht="6" customHeight="1">
      <c r="A4" s="26"/>
      <c r="B4" s="36"/>
      <c r="C4" s="36"/>
      <c r="D4" s="37"/>
      <c r="E4" s="36"/>
      <c r="F4" s="36"/>
      <c r="G4" s="174"/>
      <c r="H4" s="174"/>
      <c r="I4" s="174"/>
      <c r="J4" s="32"/>
      <c r="K4" s="33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</row>
    <row r="5" spans="1:32" s="35" customFormat="1" ht="21.75" customHeight="1" thickBot="1">
      <c r="A5" s="38" t="s">
        <v>95</v>
      </c>
      <c r="B5" s="39"/>
      <c r="C5" s="175" t="s">
        <v>92</v>
      </c>
      <c r="D5" s="175"/>
      <c r="E5" s="172" t="s">
        <v>78</v>
      </c>
      <c r="F5" s="172"/>
      <c r="G5" s="172"/>
      <c r="H5" s="172"/>
      <c r="I5" s="173"/>
      <c r="J5" s="40" t="str">
        <f>+IF(IF(C5&lt;&gt;"","","Príjemca,")&amp;IF(E5&lt;&gt;"","","názov klubu")="","OK",IF(C5&lt;&gt;"","","Príjemca,")&amp;IF(E5&lt;&gt;"","","názov klubu/meno a priezvisko športovca"))</f>
        <v>OK</v>
      </c>
      <c r="K5" s="41">
        <f>+IF(OR(J5="OK",J5=""),1,0)</f>
        <v>1</v>
      </c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</row>
    <row r="6" spans="1:32" s="31" customFormat="1" ht="21.75" customHeight="1" thickBot="1">
      <c r="A6" s="164" t="str">
        <f>IF(C5="Športovec","Dátum narodenia :","IČO :")</f>
        <v>IČO :</v>
      </c>
      <c r="B6" s="164"/>
      <c r="C6" s="5" t="s">
        <v>175</v>
      </c>
      <c r="D6" s="6" t="s">
        <v>11</v>
      </c>
      <c r="E6" s="169" t="s">
        <v>174</v>
      </c>
      <c r="F6" s="169"/>
      <c r="G6" s="169"/>
      <c r="H6" s="19" t="s">
        <v>98</v>
      </c>
      <c r="I6" s="18">
        <v>22292117</v>
      </c>
      <c r="J6" s="40" t="str">
        <f>+IF(AND(C6&lt;&gt;"",E6&lt;&gt;"",I6&lt;&gt;""),"OK",IF(C6="","IČO/dátum narodenia,","")&amp;IF(E6="","adresa,","")&amp;IF(I6="","číslo zmluvy",""))</f>
        <v>OK</v>
      </c>
      <c r="K6" s="41">
        <f>+IF(OR(J6="OK",J6=""),1,0)</f>
        <v>1</v>
      </c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</row>
    <row r="7" spans="1:32" s="31" customFormat="1" ht="21.75" customHeight="1">
      <c r="A7" s="176" t="s">
        <v>145</v>
      </c>
      <c r="B7" s="176"/>
      <c r="C7" s="184" t="s">
        <v>147</v>
      </c>
      <c r="D7" s="184"/>
      <c r="E7" s="184"/>
      <c r="F7" s="182" t="s">
        <v>180</v>
      </c>
      <c r="G7" s="182"/>
      <c r="H7" s="42" t="s">
        <v>136</v>
      </c>
      <c r="I7" s="143">
        <v>2500</v>
      </c>
      <c r="J7" s="40" t="str">
        <f>+IF(AND(C7&lt;&gt;"",F7&lt;&gt;"",I7&lt;&gt;""),"OK",IF(C7="","typ účtu,","")&amp;IF(F7="","IBAN,","")&amp;IF(I7="","ročná hodnota zmluvy",""))</f>
        <v>OK</v>
      </c>
      <c r="K7" s="41">
        <f>+IF(OR(J7="OK",J7=""),1,0)</f>
        <v>1</v>
      </c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</row>
    <row r="8" spans="1:32" s="31" customFormat="1" ht="21.75" customHeight="1">
      <c r="A8" s="176" t="s">
        <v>50</v>
      </c>
      <c r="B8" s="176"/>
      <c r="C8" s="181" t="s">
        <v>19</v>
      </c>
      <c r="D8" s="181"/>
      <c r="E8" s="181"/>
      <c r="F8" s="43"/>
      <c r="G8" s="183" t="s">
        <v>159</v>
      </c>
      <c r="H8" s="183"/>
      <c r="I8" s="183"/>
      <c r="J8" s="40" t="str">
        <f>+IF(IF(C8="","Typ a názov zmluvy","")&amp;IF(OR(C8=E71,AND(C8=E68,C5=E119),C8=E76),IF(G8="","doplňujúci údaj k názvu zmluvy",""),"")="","OK",IF(C8="","Typ a názov zmluvy","")&amp;IF(OR(C8=E71,AND(C8=E68,C5=E119),C8=E76),IF(G8="","doplňujúci údaj k názvu zmluvy",""),""))</f>
        <v>OK</v>
      </c>
      <c r="K8" s="41">
        <f>+IF(OR(J8="OK",J8=""),1,0)</f>
        <v>1</v>
      </c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</row>
    <row r="9" spans="1:32" s="31" customFormat="1" ht="21" customHeight="1">
      <c r="A9" s="170" t="s">
        <v>137</v>
      </c>
      <c r="B9" s="171"/>
      <c r="C9" s="21">
        <v>32</v>
      </c>
      <c r="D9" s="7" t="s">
        <v>24</v>
      </c>
      <c r="E9" s="22" t="s">
        <v>26</v>
      </c>
      <c r="F9" s="44">
        <f>+IF(OR(C8=E69,C8=E70,C8=E71,C8=E72,C8=E73,C8=E74),1,0)</f>
        <v>1</v>
      </c>
      <c r="G9" s="20" t="s">
        <v>138</v>
      </c>
      <c r="H9" s="1">
        <v>44706</v>
      </c>
      <c r="I9" s="1">
        <v>44710</v>
      </c>
      <c r="J9" s="40" t="str">
        <f>+IF(IF(F9=1,IF(C9="","počet účastníkov,","")&amp;IF(E9="","kategória,",""),"")&amp;IF(H9="","od,","")&amp;IF(I9="","do","")="","OK",IF(F9=1,IF(C9="","počet účastníkov,","")&amp;IF(E9="","kategória,",""),"")&amp;IF(H9="","od,","")&amp;IF(I9="","do",""))</f>
        <v>OK</v>
      </c>
      <c r="K9" s="41">
        <f>+IF(OR(J9="OK",J9=""),1,0)</f>
        <v>1</v>
      </c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</row>
    <row r="10" ht="6" customHeight="1">
      <c r="D10" s="45">
        <v>1</v>
      </c>
    </row>
    <row r="11" spans="1:9" ht="84" customHeight="1">
      <c r="A11" s="2" t="s">
        <v>142</v>
      </c>
      <c r="B11" s="105" t="s">
        <v>161</v>
      </c>
      <c r="C11" s="3" t="s">
        <v>8</v>
      </c>
      <c r="D11" s="3" t="s">
        <v>9</v>
      </c>
      <c r="E11" s="3" t="s">
        <v>182</v>
      </c>
      <c r="F11" s="3" t="s">
        <v>183</v>
      </c>
      <c r="G11" s="3" t="s">
        <v>10</v>
      </c>
      <c r="H11" s="4" t="s">
        <v>82</v>
      </c>
      <c r="I11" s="12" t="s">
        <v>87</v>
      </c>
    </row>
    <row r="12" spans="1:11" ht="40.5" customHeight="1">
      <c r="A12" s="133" t="s">
        <v>140</v>
      </c>
      <c r="B12" s="113">
        <f>+I6</f>
        <v>22292117</v>
      </c>
      <c r="C12" s="114"/>
      <c r="D12" s="114"/>
      <c r="E12" s="120" t="str">
        <f>+C8&amp;","&amp;IF(G8&lt;&gt;"",G8&amp;",","")&amp;IF(E9&lt;&gt;"","kategória:"&amp;E9&amp;",","")&amp;IF(F9,"dátum konania od: "&amp;DAY(H9)&amp;"."&amp;MONTH(H9)&amp;"."&amp;YEAR(H9)&amp;" do: "&amp;DAY(I9)&amp;"."&amp;MONTH(I9)&amp;"."&amp;YEAR(I9)&amp;", počet účastníkov: "&amp;C9&amp;",","")&amp;" ročná hodnota zmluvy: "&amp;I7&amp;" €"</f>
        <v>Zmluva o vzájomnej spolupráci - MSR jednotlivcov,letné MSR,kategória:mladší žiaci,dátum konania od: 25.5.2022 do: 29.5.2022, počet účastníkov: 32, ročná hodnota zmluvy: 2500 €</v>
      </c>
      <c r="F12" s="115" t="str">
        <f>+C6</f>
        <v>31234567</v>
      </c>
      <c r="G12" s="115" t="str">
        <f>+E5</f>
        <v>TK ABC Bratislava</v>
      </c>
      <c r="H12" s="114">
        <v>0</v>
      </c>
      <c r="I12" s="116"/>
      <c r="K12" s="46"/>
    </row>
    <row r="13" spans="1:10" s="110" customFormat="1" ht="25.5">
      <c r="A13" s="121">
        <v>1</v>
      </c>
      <c r="B13" s="117">
        <f>+B$12</f>
        <v>22292117</v>
      </c>
      <c r="C13" s="123" t="s">
        <v>102</v>
      </c>
      <c r="D13" s="130">
        <v>44710</v>
      </c>
      <c r="E13" s="123" t="s">
        <v>100</v>
      </c>
      <c r="F13" s="123" t="s">
        <v>126</v>
      </c>
      <c r="G13" s="123" t="s">
        <v>101</v>
      </c>
      <c r="H13" s="126">
        <v>198</v>
      </c>
      <c r="I13" s="15"/>
      <c r="J13" s="111" t="str">
        <f>+IF(AND(C13&lt;&gt;"",D13&lt;&gt;"",E13&lt;&gt;"",F13&lt;&gt;"",G13&lt;&gt;"",H13&lt;&gt;""),"OK",IF(AND(C13="",D13="",E13="",F13="",G13="",H13=""),"","doplňte ďalšie údaje"))</f>
        <v>OK</v>
      </c>
    </row>
    <row r="14" spans="1:10" s="110" customFormat="1" ht="25.5">
      <c r="A14" s="121">
        <v>2</v>
      </c>
      <c r="B14" s="117">
        <f aca="true" t="shared" si="0" ref="B14:B38">+B$12</f>
        <v>22292117</v>
      </c>
      <c r="C14" s="123">
        <v>2020022</v>
      </c>
      <c r="D14" s="130">
        <v>44711</v>
      </c>
      <c r="E14" s="123" t="s">
        <v>103</v>
      </c>
      <c r="F14" s="123" t="s">
        <v>127</v>
      </c>
      <c r="G14" s="123" t="s">
        <v>104</v>
      </c>
      <c r="H14" s="126">
        <v>180</v>
      </c>
      <c r="I14" s="15"/>
      <c r="J14" s="111" t="str">
        <f aca="true" t="shared" si="1" ref="J14:J37">+IF(AND(C14&lt;&gt;"",D14&lt;&gt;"",E14&lt;&gt;"",F14&lt;&gt;"",G14&lt;&gt;"",H14&lt;&gt;""),"OK",IF(AND(C14="",D14="",E14="",F14="",G14="",H14=""),"","doplňte ďalšie údaje"))</f>
        <v>OK</v>
      </c>
    </row>
    <row r="15" spans="1:10" s="110" customFormat="1" ht="12.75">
      <c r="A15" s="121">
        <v>3</v>
      </c>
      <c r="B15" s="117">
        <f t="shared" si="0"/>
        <v>22292117</v>
      </c>
      <c r="C15" s="123" t="s">
        <v>152</v>
      </c>
      <c r="D15" s="130">
        <v>44722</v>
      </c>
      <c r="E15" s="123" t="s">
        <v>105</v>
      </c>
      <c r="F15" s="123" t="s">
        <v>152</v>
      </c>
      <c r="G15" s="123" t="s">
        <v>106</v>
      </c>
      <c r="H15" s="126">
        <v>216.27</v>
      </c>
      <c r="I15" s="15"/>
      <c r="J15" s="111" t="str">
        <f t="shared" si="1"/>
        <v>OK</v>
      </c>
    </row>
    <row r="16" spans="1:10" s="110" customFormat="1" ht="12.75">
      <c r="A16" s="121">
        <v>4</v>
      </c>
      <c r="B16" s="117">
        <f t="shared" si="0"/>
        <v>22292117</v>
      </c>
      <c r="C16" s="123" t="s">
        <v>152</v>
      </c>
      <c r="D16" s="130">
        <v>44722</v>
      </c>
      <c r="E16" s="123" t="s">
        <v>107</v>
      </c>
      <c r="F16" s="123" t="s">
        <v>152</v>
      </c>
      <c r="G16" s="123" t="s">
        <v>108</v>
      </c>
      <c r="H16" s="126">
        <v>50.730000000000004</v>
      </c>
      <c r="I16" s="15"/>
      <c r="J16" s="111" t="str">
        <f t="shared" si="1"/>
        <v>OK</v>
      </c>
    </row>
    <row r="17" spans="1:10" s="110" customFormat="1" ht="25.5">
      <c r="A17" s="121">
        <v>5</v>
      </c>
      <c r="B17" s="117">
        <f t="shared" si="0"/>
        <v>22292117</v>
      </c>
      <c r="C17" s="123" t="s">
        <v>152</v>
      </c>
      <c r="D17" s="130">
        <v>44722</v>
      </c>
      <c r="E17" s="123" t="s">
        <v>109</v>
      </c>
      <c r="F17" s="123" t="s">
        <v>125</v>
      </c>
      <c r="G17" s="123" t="s">
        <v>112</v>
      </c>
      <c r="H17" s="126">
        <v>42</v>
      </c>
      <c r="I17" s="15"/>
      <c r="J17" s="111" t="str">
        <f t="shared" si="1"/>
        <v>OK</v>
      </c>
    </row>
    <row r="18" spans="1:10" s="110" customFormat="1" ht="25.5">
      <c r="A18" s="121">
        <v>6</v>
      </c>
      <c r="B18" s="117">
        <f t="shared" si="0"/>
        <v>22292117</v>
      </c>
      <c r="C18" s="123" t="s">
        <v>152</v>
      </c>
      <c r="D18" s="130">
        <v>44722</v>
      </c>
      <c r="E18" s="123" t="s">
        <v>110</v>
      </c>
      <c r="F18" s="123" t="s">
        <v>129</v>
      </c>
      <c r="G18" s="123" t="s">
        <v>111</v>
      </c>
      <c r="H18" s="126">
        <v>89.4</v>
      </c>
      <c r="I18" s="15"/>
      <c r="J18" s="111" t="str">
        <f t="shared" si="1"/>
        <v>OK</v>
      </c>
    </row>
    <row r="19" spans="1:10" s="110" customFormat="1" ht="25.5">
      <c r="A19" s="121">
        <v>7</v>
      </c>
      <c r="B19" s="117">
        <f t="shared" si="0"/>
        <v>22292117</v>
      </c>
      <c r="C19" s="123" t="s">
        <v>152</v>
      </c>
      <c r="D19" s="130">
        <v>44706</v>
      </c>
      <c r="E19" s="123" t="s">
        <v>113</v>
      </c>
      <c r="F19" s="123" t="s">
        <v>130</v>
      </c>
      <c r="G19" s="123" t="s">
        <v>114</v>
      </c>
      <c r="H19" s="126">
        <v>58</v>
      </c>
      <c r="I19" s="15"/>
      <c r="J19" s="111" t="str">
        <f t="shared" si="1"/>
        <v>OK</v>
      </c>
    </row>
    <row r="20" spans="1:10" s="110" customFormat="1" ht="25.5">
      <c r="A20" s="121">
        <v>8</v>
      </c>
      <c r="B20" s="117">
        <f t="shared" si="0"/>
        <v>22292117</v>
      </c>
      <c r="C20" s="123">
        <v>212022</v>
      </c>
      <c r="D20" s="130">
        <v>44711</v>
      </c>
      <c r="E20" s="123" t="s">
        <v>115</v>
      </c>
      <c r="F20" s="123" t="s">
        <v>128</v>
      </c>
      <c r="G20" s="123" t="s">
        <v>116</v>
      </c>
      <c r="H20" s="126">
        <v>240</v>
      </c>
      <c r="I20" s="15"/>
      <c r="J20" s="111" t="str">
        <f t="shared" si="1"/>
        <v>OK</v>
      </c>
    </row>
    <row r="21" spans="1:10" s="110" customFormat="1" ht="38.25">
      <c r="A21" s="121">
        <v>9</v>
      </c>
      <c r="B21" s="117">
        <f t="shared" si="0"/>
        <v>22292117</v>
      </c>
      <c r="C21" s="123" t="s">
        <v>160</v>
      </c>
      <c r="D21" s="130">
        <v>44711</v>
      </c>
      <c r="E21" s="123" t="s">
        <v>179</v>
      </c>
      <c r="F21" s="123" t="s">
        <v>131</v>
      </c>
      <c r="G21" s="123" t="s">
        <v>64</v>
      </c>
      <c r="H21" s="126">
        <v>1430</v>
      </c>
      <c r="I21" s="15"/>
      <c r="J21" s="111" t="str">
        <f t="shared" si="1"/>
        <v>OK</v>
      </c>
    </row>
    <row r="22" spans="1:10" s="110" customFormat="1" ht="12.75">
      <c r="A22" s="121">
        <v>10</v>
      </c>
      <c r="B22" s="117">
        <f t="shared" si="0"/>
        <v>22292117</v>
      </c>
      <c r="C22" s="131"/>
      <c r="D22" s="123"/>
      <c r="E22" s="123"/>
      <c r="F22" s="123"/>
      <c r="G22" s="123"/>
      <c r="H22" s="126"/>
      <c r="I22" s="15"/>
      <c r="J22" s="111">
        <f t="shared" si="1"/>
      </c>
    </row>
    <row r="23" spans="1:10" s="110" customFormat="1" ht="12.75">
      <c r="A23" s="121">
        <v>11</v>
      </c>
      <c r="B23" s="117">
        <f t="shared" si="0"/>
        <v>22292117</v>
      </c>
      <c r="C23" s="131"/>
      <c r="D23" s="123"/>
      <c r="E23" s="123"/>
      <c r="F23" s="123"/>
      <c r="G23" s="123"/>
      <c r="H23" s="126"/>
      <c r="I23" s="15"/>
      <c r="J23" s="111">
        <f t="shared" si="1"/>
      </c>
    </row>
    <row r="24" spans="1:10" s="110" customFormat="1" ht="12.75">
      <c r="A24" s="121">
        <v>12</v>
      </c>
      <c r="B24" s="117">
        <f t="shared" si="0"/>
        <v>22292117</v>
      </c>
      <c r="C24" s="131"/>
      <c r="D24" s="123"/>
      <c r="E24" s="123"/>
      <c r="F24" s="123"/>
      <c r="G24" s="123"/>
      <c r="H24" s="126"/>
      <c r="I24" s="15"/>
      <c r="J24" s="111">
        <f t="shared" si="1"/>
      </c>
    </row>
    <row r="25" spans="1:10" s="110" customFormat="1" ht="12.75">
      <c r="A25" s="121">
        <v>13</v>
      </c>
      <c r="B25" s="117">
        <f t="shared" si="0"/>
        <v>22292117</v>
      </c>
      <c r="C25" s="131"/>
      <c r="D25" s="123"/>
      <c r="E25" s="123"/>
      <c r="F25" s="123"/>
      <c r="G25" s="123"/>
      <c r="H25" s="126"/>
      <c r="I25" s="15"/>
      <c r="J25" s="111">
        <f t="shared" si="1"/>
      </c>
    </row>
    <row r="26" spans="1:10" s="110" customFormat="1" ht="12.75">
      <c r="A26" s="121">
        <v>14</v>
      </c>
      <c r="B26" s="117">
        <f t="shared" si="0"/>
        <v>22292117</v>
      </c>
      <c r="C26" s="131"/>
      <c r="D26" s="123"/>
      <c r="E26" s="123"/>
      <c r="F26" s="123"/>
      <c r="G26" s="123"/>
      <c r="H26" s="126"/>
      <c r="I26" s="15"/>
      <c r="J26" s="111">
        <f t="shared" si="1"/>
      </c>
    </row>
    <row r="27" spans="1:10" s="110" customFormat="1" ht="12.75">
      <c r="A27" s="121">
        <v>15</v>
      </c>
      <c r="B27" s="117">
        <f t="shared" si="0"/>
        <v>22292117</v>
      </c>
      <c r="C27" s="131"/>
      <c r="D27" s="123"/>
      <c r="E27" s="123"/>
      <c r="F27" s="123"/>
      <c r="G27" s="123"/>
      <c r="H27" s="126"/>
      <c r="I27" s="15"/>
      <c r="J27" s="111">
        <f t="shared" si="1"/>
      </c>
    </row>
    <row r="28" spans="1:10" s="110" customFormat="1" ht="12.75">
      <c r="A28" s="121">
        <v>16</v>
      </c>
      <c r="B28" s="117">
        <f t="shared" si="0"/>
        <v>22292117</v>
      </c>
      <c r="C28" s="131"/>
      <c r="D28" s="123"/>
      <c r="E28" s="123"/>
      <c r="F28" s="123"/>
      <c r="G28" s="123"/>
      <c r="H28" s="126"/>
      <c r="I28" s="15"/>
      <c r="J28" s="111">
        <f t="shared" si="1"/>
      </c>
    </row>
    <row r="29" spans="1:10" s="110" customFormat="1" ht="12.75">
      <c r="A29" s="121">
        <v>17</v>
      </c>
      <c r="B29" s="117">
        <f t="shared" si="0"/>
        <v>22292117</v>
      </c>
      <c r="C29" s="131"/>
      <c r="D29" s="123"/>
      <c r="E29" s="123"/>
      <c r="F29" s="123"/>
      <c r="G29" s="123"/>
      <c r="H29" s="126"/>
      <c r="I29" s="15"/>
      <c r="J29" s="111">
        <f t="shared" si="1"/>
      </c>
    </row>
    <row r="30" spans="1:10" s="110" customFormat="1" ht="12.75">
      <c r="A30" s="121">
        <v>18</v>
      </c>
      <c r="B30" s="117">
        <f t="shared" si="0"/>
        <v>22292117</v>
      </c>
      <c r="C30" s="131"/>
      <c r="D30" s="123"/>
      <c r="E30" s="123"/>
      <c r="F30" s="123"/>
      <c r="G30" s="123"/>
      <c r="H30" s="126"/>
      <c r="I30" s="15"/>
      <c r="J30" s="111">
        <f t="shared" si="1"/>
      </c>
    </row>
    <row r="31" spans="1:10" s="110" customFormat="1" ht="12.75">
      <c r="A31" s="121">
        <v>19</v>
      </c>
      <c r="B31" s="117">
        <f t="shared" si="0"/>
        <v>22292117</v>
      </c>
      <c r="C31" s="131"/>
      <c r="D31" s="123"/>
      <c r="E31" s="123"/>
      <c r="F31" s="123"/>
      <c r="G31" s="123"/>
      <c r="H31" s="126"/>
      <c r="I31" s="15"/>
      <c r="J31" s="111">
        <f t="shared" si="1"/>
      </c>
    </row>
    <row r="32" spans="1:10" s="110" customFormat="1" ht="12.75">
      <c r="A32" s="121">
        <v>20</v>
      </c>
      <c r="B32" s="117">
        <f t="shared" si="0"/>
        <v>22292117</v>
      </c>
      <c r="C32" s="131"/>
      <c r="D32" s="123"/>
      <c r="E32" s="123"/>
      <c r="F32" s="123"/>
      <c r="G32" s="123"/>
      <c r="H32" s="126"/>
      <c r="I32" s="15"/>
      <c r="J32" s="111">
        <f t="shared" si="1"/>
      </c>
    </row>
    <row r="33" spans="1:10" s="110" customFormat="1" ht="12.75">
      <c r="A33" s="121">
        <v>21</v>
      </c>
      <c r="B33" s="117">
        <f t="shared" si="0"/>
        <v>22292117</v>
      </c>
      <c r="C33" s="131"/>
      <c r="D33" s="123"/>
      <c r="E33" s="123"/>
      <c r="F33" s="123"/>
      <c r="G33" s="123"/>
      <c r="H33" s="126"/>
      <c r="I33" s="15"/>
      <c r="J33" s="111">
        <f t="shared" si="1"/>
      </c>
    </row>
    <row r="34" spans="1:10" s="110" customFormat="1" ht="12.75">
      <c r="A34" s="121">
        <v>22</v>
      </c>
      <c r="B34" s="117">
        <f t="shared" si="0"/>
        <v>22292117</v>
      </c>
      <c r="C34" s="131"/>
      <c r="D34" s="123"/>
      <c r="E34" s="123"/>
      <c r="F34" s="123"/>
      <c r="G34" s="123"/>
      <c r="H34" s="126"/>
      <c r="I34" s="15"/>
      <c r="J34" s="111">
        <f t="shared" si="1"/>
      </c>
    </row>
    <row r="35" spans="1:10" s="110" customFormat="1" ht="12.75">
      <c r="A35" s="121">
        <v>23</v>
      </c>
      <c r="B35" s="117">
        <f t="shared" si="0"/>
        <v>22292117</v>
      </c>
      <c r="C35" s="131"/>
      <c r="D35" s="123"/>
      <c r="E35" s="123"/>
      <c r="F35" s="123"/>
      <c r="G35" s="123"/>
      <c r="H35" s="126"/>
      <c r="I35" s="15"/>
      <c r="J35" s="111">
        <f t="shared" si="1"/>
      </c>
    </row>
    <row r="36" spans="1:10" s="110" customFormat="1" ht="12.75">
      <c r="A36" s="121">
        <v>24</v>
      </c>
      <c r="B36" s="117">
        <f t="shared" si="0"/>
        <v>22292117</v>
      </c>
      <c r="C36" s="131"/>
      <c r="D36" s="123"/>
      <c r="E36" s="123"/>
      <c r="F36" s="123"/>
      <c r="G36" s="123"/>
      <c r="H36" s="126"/>
      <c r="I36" s="15"/>
      <c r="J36" s="111">
        <f t="shared" si="1"/>
      </c>
    </row>
    <row r="37" spans="1:10" s="110" customFormat="1" ht="12.75">
      <c r="A37" s="121">
        <v>25</v>
      </c>
      <c r="B37" s="117">
        <f t="shared" si="0"/>
        <v>22292117</v>
      </c>
      <c r="C37" s="131"/>
      <c r="D37" s="123"/>
      <c r="E37" s="123"/>
      <c r="F37" s="123"/>
      <c r="G37" s="123"/>
      <c r="H37" s="126"/>
      <c r="I37" s="15"/>
      <c r="J37" s="111">
        <f t="shared" si="1"/>
      </c>
    </row>
    <row r="38" spans="1:10" s="112" customFormat="1" ht="12.75">
      <c r="A38" s="121">
        <v>26</v>
      </c>
      <c r="B38" s="117">
        <f t="shared" si="0"/>
        <v>22292117</v>
      </c>
      <c r="C38" s="131"/>
      <c r="D38" s="123"/>
      <c r="E38" s="123"/>
      <c r="F38" s="123"/>
      <c r="G38" s="123"/>
      <c r="H38" s="126"/>
      <c r="I38" s="15"/>
      <c r="J38" s="111">
        <f>+IF(AND(C38&lt;&gt;"",D38&lt;&gt;"",E38&lt;&gt;"",F38&lt;&gt;"",G38&lt;&gt;"",H38&lt;&gt;""),"OK",IF(AND(C38="",D38="",E38="",F38="",G38="",H38=""),"","doplňte ďalšie údaje"))</f>
      </c>
    </row>
    <row r="39" spans="1:10" s="112" customFormat="1" ht="13.5" customHeight="1">
      <c r="A39" s="122"/>
      <c r="B39" s="118"/>
      <c r="C39" s="132"/>
      <c r="D39" s="125"/>
      <c r="E39" s="119" t="s">
        <v>15</v>
      </c>
      <c r="F39" s="125"/>
      <c r="G39" s="125"/>
      <c r="H39" s="127"/>
      <c r="I39" s="15"/>
      <c r="J39" s="111"/>
    </row>
    <row r="40" spans="1:11" s="52" customFormat="1" ht="18" customHeight="1">
      <c r="A40" s="48" t="s">
        <v>0</v>
      </c>
      <c r="B40" s="185" t="s">
        <v>85</v>
      </c>
      <c r="C40" s="186"/>
      <c r="D40" s="186"/>
      <c r="E40" s="186"/>
      <c r="F40" s="49"/>
      <c r="G40" s="50"/>
      <c r="H40" s="51">
        <f>SUM(H13:H39)</f>
        <v>2504.4</v>
      </c>
      <c r="I40" s="13"/>
      <c r="K40" s="53"/>
    </row>
    <row r="41" spans="1:11" s="52" customFormat="1" ht="18" customHeight="1">
      <c r="A41" s="54" t="s">
        <v>4</v>
      </c>
      <c r="B41" s="166" t="s">
        <v>86</v>
      </c>
      <c r="C41" s="167"/>
      <c r="D41" s="167"/>
      <c r="E41" s="167"/>
      <c r="F41" s="167"/>
      <c r="G41" s="168"/>
      <c r="H41" s="128"/>
      <c r="I41" s="14"/>
      <c r="K41" s="53"/>
    </row>
    <row r="42" spans="1:12" s="60" customFormat="1" ht="18" customHeight="1">
      <c r="A42" s="55" t="s">
        <v>5</v>
      </c>
      <c r="B42" s="179" t="s">
        <v>12</v>
      </c>
      <c r="C42" s="180"/>
      <c r="D42" s="180"/>
      <c r="E42" s="180"/>
      <c r="F42" s="56"/>
      <c r="G42" s="107"/>
      <c r="H42" s="109">
        <v>2500</v>
      </c>
      <c r="I42" s="108"/>
      <c r="J42" s="58" t="str">
        <f>+IF(H42=0,"nárok na príspevok","OK")</f>
        <v>OK</v>
      </c>
      <c r="K42" s="41">
        <f>+IF(OR(J42="OK",J42=""),1,0)</f>
        <v>1</v>
      </c>
      <c r="L42" s="59"/>
    </row>
    <row r="43" spans="1:12" s="60" customFormat="1" ht="18" customHeight="1">
      <c r="A43" s="61" t="s">
        <v>6</v>
      </c>
      <c r="B43" s="62" t="s">
        <v>88</v>
      </c>
      <c r="C43" s="63"/>
      <c r="D43" s="63"/>
      <c r="E43" s="63"/>
      <c r="F43" s="63"/>
      <c r="G43" s="57"/>
      <c r="H43" s="129"/>
      <c r="I43" s="15"/>
      <c r="K43" s="64"/>
      <c r="L43" s="59"/>
    </row>
    <row r="44" spans="1:11" s="60" customFormat="1" ht="18" customHeight="1">
      <c r="A44" s="55" t="s">
        <v>7</v>
      </c>
      <c r="B44" s="179" t="s">
        <v>90</v>
      </c>
      <c r="C44" s="180"/>
      <c r="D44" s="180"/>
      <c r="E44" s="180"/>
      <c r="F44" s="56"/>
      <c r="G44" s="57"/>
      <c r="H44" s="65">
        <f>MIN((H40+H41),(H42+H43))</f>
        <v>2500</v>
      </c>
      <c r="I44" s="15"/>
      <c r="K44" s="64"/>
    </row>
    <row r="45" spans="1:11" s="52" customFormat="1" ht="18" customHeight="1">
      <c r="A45" s="61" t="s">
        <v>83</v>
      </c>
      <c r="B45" s="66" t="s">
        <v>97</v>
      </c>
      <c r="C45" s="67"/>
      <c r="D45" s="67"/>
      <c r="E45" s="67"/>
      <c r="F45" s="67"/>
      <c r="G45" s="68"/>
      <c r="H45" s="69">
        <f>+H40+H41-H44</f>
        <v>4.400000000000091</v>
      </c>
      <c r="I45" s="16"/>
      <c r="K45" s="53"/>
    </row>
    <row r="46" spans="1:11" s="52" customFormat="1" ht="18" customHeight="1">
      <c r="A46" s="61" t="s">
        <v>84</v>
      </c>
      <c r="B46" s="177" t="s">
        <v>13</v>
      </c>
      <c r="C46" s="178"/>
      <c r="D46" s="178"/>
      <c r="E46" s="178"/>
      <c r="F46" s="67"/>
      <c r="G46" s="68"/>
      <c r="H46" s="23">
        <v>1800</v>
      </c>
      <c r="I46" s="16"/>
      <c r="K46" s="53"/>
    </row>
    <row r="47" spans="1:11" s="52" customFormat="1" ht="18" customHeight="1">
      <c r="A47" s="70" t="s">
        <v>89</v>
      </c>
      <c r="B47" s="147" t="s">
        <v>14</v>
      </c>
      <c r="C47" s="148"/>
      <c r="D47" s="148"/>
      <c r="E47" s="148"/>
      <c r="F47" s="71"/>
      <c r="G47" s="72"/>
      <c r="H47" s="73">
        <f>+H44-H46</f>
        <v>700</v>
      </c>
      <c r="I47" s="17"/>
      <c r="K47" s="53"/>
    </row>
    <row r="48" spans="2:9" ht="12.75">
      <c r="B48" s="74" t="s">
        <v>96</v>
      </c>
      <c r="C48" s="74"/>
      <c r="D48" s="75"/>
      <c r="E48" s="75"/>
      <c r="F48" s="75"/>
      <c r="G48" s="76"/>
      <c r="H48" s="77"/>
      <c r="I48" s="77"/>
    </row>
    <row r="49" spans="1:9" ht="96" customHeight="1">
      <c r="A49" s="149" t="s">
        <v>163</v>
      </c>
      <c r="B49" s="149"/>
      <c r="C49" s="149"/>
      <c r="D49" s="149"/>
      <c r="E49" s="149"/>
      <c r="F49" s="149"/>
      <c r="G49" s="149"/>
      <c r="H49" s="149"/>
      <c r="I49" s="149"/>
    </row>
    <row r="50" spans="1:9" ht="31.5" customHeight="1">
      <c r="A50" s="162" t="s">
        <v>99</v>
      </c>
      <c r="B50" s="162"/>
      <c r="C50" s="162"/>
      <c r="D50" s="162"/>
      <c r="E50" s="162"/>
      <c r="F50" s="162"/>
      <c r="G50" s="162"/>
      <c r="H50" s="162"/>
      <c r="I50" s="162"/>
    </row>
    <row r="51" spans="1:9" ht="13.5" customHeight="1">
      <c r="A51" s="163" t="str">
        <f>"Formulár bez príloh (dokladov) zašlite zároveň aj v elektronickej verzii (vo formáte .xlsx, .xls) na email: "</f>
        <v>Formulár bez príloh (dokladov) zašlite zároveň aj v elektronickej verzii (vo formáte .xlsx, .xls) na email: </v>
      </c>
      <c r="B51" s="163"/>
      <c r="C51" s="163"/>
      <c r="D51" s="163"/>
      <c r="E51" s="163"/>
      <c r="F51" s="163"/>
      <c r="G51" s="106" t="str">
        <f>+IF(C8=E68,"vyuctovanie.hraci@stz.sk","vyuctovanie.kluby@stz.sk")</f>
        <v>vyuctovanie.kluby@stz.sk</v>
      </c>
      <c r="H51" s="102"/>
      <c r="I51" s="102"/>
    </row>
    <row r="52" spans="1:9" ht="13.5" customHeight="1">
      <c r="A52" s="150" t="s">
        <v>58</v>
      </c>
      <c r="B52" s="150"/>
      <c r="C52" s="150"/>
      <c r="D52" s="150"/>
      <c r="E52" s="101">
        <f>IF(I6&lt;&gt;"",I6,"")</f>
        <v>22292117</v>
      </c>
      <c r="F52" s="78"/>
      <c r="G52" s="79"/>
      <c r="H52" s="79"/>
      <c r="I52" s="80"/>
    </row>
    <row r="53" spans="1:11" s="11" customFormat="1" ht="49.5" customHeight="1">
      <c r="A53" s="161" t="s">
        <v>162</v>
      </c>
      <c r="B53" s="161"/>
      <c r="C53" s="161"/>
      <c r="D53" s="161"/>
      <c r="E53" s="161"/>
      <c r="F53" s="161"/>
      <c r="G53" s="161"/>
      <c r="H53" s="161"/>
      <c r="I53" s="161"/>
      <c r="J53" s="10"/>
      <c r="K53" s="24"/>
    </row>
    <row r="54" spans="1:32" ht="6" customHeight="1">
      <c r="A54" s="145" t="s">
        <v>1</v>
      </c>
      <c r="B54" s="145"/>
      <c r="C54" s="151" t="s">
        <v>166</v>
      </c>
      <c r="D54" s="151"/>
      <c r="E54" s="151"/>
      <c r="F54" s="81"/>
      <c r="G54" s="8"/>
      <c r="J54" s="144" t="str">
        <f>+IF(C54="","vypracoval","OK")</f>
        <v>OK</v>
      </c>
      <c r="K54" s="82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</row>
    <row r="55" spans="1:32" ht="15.75">
      <c r="A55" s="145"/>
      <c r="B55" s="145"/>
      <c r="C55" s="152"/>
      <c r="D55" s="152"/>
      <c r="E55" s="152"/>
      <c r="F55" s="81"/>
      <c r="G55" s="8"/>
      <c r="J55" s="144"/>
      <c r="K55" s="41">
        <f>+IF(OR(J54="OK",J54=""),1,0)</f>
        <v>1</v>
      </c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</row>
    <row r="56" spans="1:32" ht="9" customHeight="1">
      <c r="A56" s="145" t="s">
        <v>57</v>
      </c>
      <c r="B56" s="145"/>
      <c r="C56" s="152" t="s">
        <v>167</v>
      </c>
      <c r="D56" s="152"/>
      <c r="E56" s="152"/>
      <c r="F56" s="81"/>
      <c r="J56" s="144" t="str">
        <f>+IF(C56="","telefón a email","OK")</f>
        <v>OK</v>
      </c>
      <c r="K56" s="82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</row>
    <row r="57" spans="1:32" ht="15.75">
      <c r="A57" s="145"/>
      <c r="B57" s="145"/>
      <c r="C57" s="152"/>
      <c r="D57" s="152"/>
      <c r="E57" s="152"/>
      <c r="F57" s="81"/>
      <c r="J57" s="144"/>
      <c r="K57" s="41">
        <f>+IF(OR(J56="OK",J56=""),1,0)</f>
        <v>1</v>
      </c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</row>
    <row r="58" spans="1:32" ht="9" customHeight="1">
      <c r="A58" s="145" t="s">
        <v>2</v>
      </c>
      <c r="B58" s="145"/>
      <c r="C58" s="146">
        <v>44722</v>
      </c>
      <c r="D58" s="146"/>
      <c r="E58" s="146"/>
      <c r="F58" s="83"/>
      <c r="G58" s="158"/>
      <c r="H58" s="158"/>
      <c r="I58" s="158"/>
      <c r="J58" s="144" t="str">
        <f>+IF(C58="","dátum","OK")</f>
        <v>OK</v>
      </c>
      <c r="K58" s="82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</row>
    <row r="59" spans="1:32" ht="15.75">
      <c r="A59" s="145"/>
      <c r="B59" s="145"/>
      <c r="C59" s="146"/>
      <c r="D59" s="146"/>
      <c r="E59" s="146"/>
      <c r="F59" s="84"/>
      <c r="G59" s="160" t="s">
        <v>141</v>
      </c>
      <c r="H59" s="160"/>
      <c r="I59" s="160"/>
      <c r="J59" s="144"/>
      <c r="K59" s="41">
        <f>+IF(OR(J58="OK",J58=""),1,0)</f>
        <v>1</v>
      </c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</row>
    <row r="60" spans="1:32" ht="3" customHeight="1">
      <c r="A60" s="85"/>
      <c r="B60" s="86"/>
      <c r="C60" s="86"/>
      <c r="D60" s="86"/>
      <c r="E60" s="86"/>
      <c r="F60" s="85"/>
      <c r="G60" s="157"/>
      <c r="H60" s="157"/>
      <c r="I60" s="157"/>
      <c r="J60" s="47"/>
      <c r="K60" s="82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</row>
    <row r="61" spans="1:32" ht="12.75" customHeight="1">
      <c r="A61" s="85"/>
      <c r="B61" s="153" t="str">
        <f>+IF(AND(K59,K57,K55,K42,K13:K39,K5:K9),"Formulár je vyplnený formálne správne.","Formulár vykazuje formálne chyby, opravte!!!")</f>
        <v>Formulár je vyplnený formálne správne.</v>
      </c>
      <c r="C61" s="153"/>
      <c r="D61" s="153"/>
      <c r="E61" s="153"/>
      <c r="F61" s="85"/>
      <c r="G61" s="157"/>
      <c r="H61" s="157"/>
      <c r="I61" s="157"/>
      <c r="J61" s="47"/>
      <c r="K61" s="82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</row>
    <row r="62" spans="1:32" ht="12.75" customHeight="1">
      <c r="A62" s="85"/>
      <c r="B62" s="153"/>
      <c r="C62" s="153"/>
      <c r="D62" s="153"/>
      <c r="E62" s="153"/>
      <c r="F62" s="85"/>
      <c r="G62" s="158"/>
      <c r="H62" s="158"/>
      <c r="I62" s="158"/>
      <c r="J62" s="47"/>
      <c r="K62" s="82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</row>
    <row r="63" spans="1:32" ht="12.75" customHeight="1">
      <c r="A63" s="85"/>
      <c r="B63" s="154"/>
      <c r="C63" s="154"/>
      <c r="D63" s="154"/>
      <c r="E63" s="154"/>
      <c r="F63" s="85"/>
      <c r="G63" s="159" t="s">
        <v>3</v>
      </c>
      <c r="H63" s="159"/>
      <c r="I63" s="159"/>
      <c r="J63" s="47"/>
      <c r="K63" s="82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</row>
    <row r="64" spans="1:9" ht="13.5" hidden="1">
      <c r="A64" s="87"/>
      <c r="B64" s="87"/>
      <c r="C64" s="87"/>
      <c r="D64" s="87"/>
      <c r="E64" s="88" t="s">
        <v>143</v>
      </c>
      <c r="F64" s="88"/>
      <c r="G64" s="87"/>
      <c r="H64" s="87"/>
      <c r="I64" s="87"/>
    </row>
    <row r="65" ht="13.5" hidden="1"/>
    <row r="66" spans="4:7" ht="13.5" hidden="1">
      <c r="D66" s="89"/>
      <c r="E66" s="90" t="s">
        <v>49</v>
      </c>
      <c r="F66" s="90"/>
      <c r="G66" s="89"/>
    </row>
    <row r="67" spans="4:7" ht="13.5" hidden="1">
      <c r="D67" s="91">
        <v>1</v>
      </c>
      <c r="E67" s="92" t="s">
        <v>16</v>
      </c>
      <c r="F67" s="92"/>
      <c r="G67" s="89"/>
    </row>
    <row r="68" spans="4:7" ht="13.5" hidden="1">
      <c r="D68" s="91">
        <v>2</v>
      </c>
      <c r="E68" s="92" t="s">
        <v>17</v>
      </c>
      <c r="F68" s="92"/>
      <c r="G68" s="89"/>
    </row>
    <row r="69" spans="4:7" ht="13.5" hidden="1">
      <c r="D69" s="91">
        <v>3</v>
      </c>
      <c r="E69" s="92" t="s">
        <v>18</v>
      </c>
      <c r="F69" s="92"/>
      <c r="G69" s="89"/>
    </row>
    <row r="70" spans="4:7" ht="13.5" hidden="1">
      <c r="D70" s="91">
        <v>4</v>
      </c>
      <c r="E70" s="92" t="s">
        <v>19</v>
      </c>
      <c r="F70" s="92"/>
      <c r="G70" s="89"/>
    </row>
    <row r="71" spans="4:7" ht="13.5" hidden="1">
      <c r="D71" s="91">
        <v>5</v>
      </c>
      <c r="E71" s="92" t="s">
        <v>23</v>
      </c>
      <c r="F71" s="92"/>
      <c r="G71" s="89"/>
    </row>
    <row r="72" spans="4:7" ht="13.5" hidden="1">
      <c r="D72" s="91">
        <v>6</v>
      </c>
      <c r="E72" s="92" t="s">
        <v>21</v>
      </c>
      <c r="F72" s="92"/>
      <c r="G72" s="89"/>
    </row>
    <row r="73" spans="4:7" ht="13.5" hidden="1">
      <c r="D73" s="91">
        <v>7</v>
      </c>
      <c r="E73" s="92" t="s">
        <v>20</v>
      </c>
      <c r="F73" s="92"/>
      <c r="G73" s="89"/>
    </row>
    <row r="74" spans="4:7" ht="13.5" hidden="1">
      <c r="D74" s="91">
        <v>8</v>
      </c>
      <c r="E74" s="92" t="s">
        <v>51</v>
      </c>
      <c r="F74" s="92"/>
      <c r="G74" s="89"/>
    </row>
    <row r="75" spans="4:7" ht="13.5" hidden="1">
      <c r="D75" s="91">
        <v>9</v>
      </c>
      <c r="E75" s="92" t="s">
        <v>22</v>
      </c>
      <c r="F75" s="92"/>
      <c r="G75" s="89"/>
    </row>
    <row r="76" spans="4:7" ht="13.5" hidden="1">
      <c r="D76" s="91">
        <v>10</v>
      </c>
      <c r="E76" s="92" t="s">
        <v>144</v>
      </c>
      <c r="F76" s="92"/>
      <c r="G76" s="89"/>
    </row>
    <row r="77" ht="13.5" hidden="1"/>
    <row r="78" ht="13.5" hidden="1">
      <c r="E78" s="92"/>
    </row>
    <row r="79" ht="13.5" hidden="1"/>
    <row r="80" ht="13.5" hidden="1"/>
    <row r="81" spans="4:6" ht="13.5" hidden="1">
      <c r="D81" s="93"/>
      <c r="E81" s="94" t="s">
        <v>25</v>
      </c>
      <c r="F81" s="94"/>
    </row>
    <row r="82" spans="4:6" ht="13.5" hidden="1">
      <c r="D82" s="95">
        <v>1</v>
      </c>
      <c r="E82" s="93"/>
      <c r="F82" s="93"/>
    </row>
    <row r="83" spans="4:6" ht="13.5" hidden="1">
      <c r="D83" s="95">
        <v>2</v>
      </c>
      <c r="E83" s="93" t="s">
        <v>139</v>
      </c>
      <c r="F83" s="93"/>
    </row>
    <row r="84" spans="4:6" ht="13.5" hidden="1">
      <c r="D84" s="95">
        <v>3</v>
      </c>
      <c r="E84" s="93" t="s">
        <v>41</v>
      </c>
      <c r="F84" s="93"/>
    </row>
    <row r="85" spans="4:6" ht="13.5" hidden="1">
      <c r="D85" s="95">
        <v>4</v>
      </c>
      <c r="E85" s="93" t="s">
        <v>26</v>
      </c>
      <c r="F85" s="93"/>
    </row>
    <row r="86" spans="4:6" ht="13.5" hidden="1">
      <c r="D86" s="95">
        <v>5</v>
      </c>
      <c r="E86" s="93" t="s">
        <v>27</v>
      </c>
      <c r="F86" s="93"/>
    </row>
    <row r="87" spans="4:6" ht="13.5" hidden="1">
      <c r="D87" s="95">
        <f>1+D86</f>
        <v>6</v>
      </c>
      <c r="E87" s="93" t="s">
        <v>28</v>
      </c>
      <c r="F87" s="93"/>
    </row>
    <row r="88" spans="4:6" ht="13.5" hidden="1">
      <c r="D88" s="95">
        <f aca="true" t="shared" si="2" ref="D88:D111">1+D87</f>
        <v>7</v>
      </c>
      <c r="E88" s="93" t="s">
        <v>29</v>
      </c>
      <c r="F88" s="93"/>
    </row>
    <row r="89" spans="4:6" ht="13.5" hidden="1">
      <c r="D89" s="95">
        <f t="shared" si="2"/>
        <v>8</v>
      </c>
      <c r="E89" s="93" t="s">
        <v>30</v>
      </c>
      <c r="F89" s="93"/>
    </row>
    <row r="90" spans="4:6" ht="13.5" hidden="1">
      <c r="D90" s="95">
        <f t="shared" si="2"/>
        <v>9</v>
      </c>
      <c r="E90" s="93" t="s">
        <v>31</v>
      </c>
      <c r="F90" s="93"/>
    </row>
    <row r="91" spans="4:6" ht="13.5" hidden="1">
      <c r="D91" s="95">
        <f t="shared" si="2"/>
        <v>10</v>
      </c>
      <c r="E91" s="93" t="s">
        <v>32</v>
      </c>
      <c r="F91" s="93"/>
    </row>
    <row r="92" spans="4:6" ht="13.5" hidden="1">
      <c r="D92" s="95">
        <f t="shared" si="2"/>
        <v>11</v>
      </c>
      <c r="E92" s="93" t="s">
        <v>33</v>
      </c>
      <c r="F92" s="93"/>
    </row>
    <row r="93" spans="4:6" ht="13.5" hidden="1">
      <c r="D93" s="95">
        <f t="shared" si="2"/>
        <v>12</v>
      </c>
      <c r="E93" s="93" t="s">
        <v>34</v>
      </c>
      <c r="F93" s="93"/>
    </row>
    <row r="94" spans="4:6" ht="13.5" hidden="1">
      <c r="D94" s="95">
        <f t="shared" si="2"/>
        <v>13</v>
      </c>
      <c r="E94" s="93" t="s">
        <v>52</v>
      </c>
      <c r="F94" s="93"/>
    </row>
    <row r="95" spans="4:6" ht="13.5" hidden="1">
      <c r="D95" s="95">
        <f t="shared" si="2"/>
        <v>14</v>
      </c>
      <c r="E95" s="93" t="s">
        <v>53</v>
      </c>
      <c r="F95" s="93"/>
    </row>
    <row r="96" spans="4:6" ht="13.5" hidden="1">
      <c r="D96" s="95">
        <f t="shared" si="2"/>
        <v>15</v>
      </c>
      <c r="E96" s="93" t="s">
        <v>54</v>
      </c>
      <c r="F96" s="93"/>
    </row>
    <row r="97" spans="4:6" ht="13.5" hidden="1">
      <c r="D97" s="95">
        <f t="shared" si="2"/>
        <v>16</v>
      </c>
      <c r="E97" s="93" t="s">
        <v>35</v>
      </c>
      <c r="F97" s="93"/>
    </row>
    <row r="98" spans="4:6" ht="13.5" hidden="1">
      <c r="D98" s="95">
        <f t="shared" si="2"/>
        <v>17</v>
      </c>
      <c r="E98" s="93" t="s">
        <v>36</v>
      </c>
      <c r="F98" s="93"/>
    </row>
    <row r="99" spans="4:6" ht="13.5" hidden="1">
      <c r="D99" s="95">
        <f t="shared" si="2"/>
        <v>18</v>
      </c>
      <c r="E99" s="93" t="s">
        <v>37</v>
      </c>
      <c r="F99" s="93"/>
    </row>
    <row r="100" spans="4:6" ht="13.5" hidden="1">
      <c r="D100" s="95">
        <f t="shared" si="2"/>
        <v>19</v>
      </c>
      <c r="E100" s="93" t="s">
        <v>38</v>
      </c>
      <c r="F100" s="93"/>
    </row>
    <row r="101" spans="4:6" ht="13.5" hidden="1">
      <c r="D101" s="95">
        <f t="shared" si="2"/>
        <v>20</v>
      </c>
      <c r="E101" s="93" t="s">
        <v>42</v>
      </c>
      <c r="F101" s="93"/>
    </row>
    <row r="102" spans="4:6" ht="13.5" hidden="1">
      <c r="D102" s="95">
        <f t="shared" si="2"/>
        <v>21</v>
      </c>
      <c r="E102" s="93" t="s">
        <v>43</v>
      </c>
      <c r="F102" s="93"/>
    </row>
    <row r="103" spans="4:6" ht="13.5" hidden="1">
      <c r="D103" s="95">
        <f t="shared" si="2"/>
        <v>22</v>
      </c>
      <c r="E103" s="93" t="s">
        <v>44</v>
      </c>
      <c r="F103" s="93"/>
    </row>
    <row r="104" spans="4:6" ht="13.5" hidden="1">
      <c r="D104" s="95">
        <f t="shared" si="2"/>
        <v>23</v>
      </c>
      <c r="E104" s="93" t="s">
        <v>45</v>
      </c>
      <c r="F104" s="93"/>
    </row>
    <row r="105" spans="4:6" ht="13.5" hidden="1">
      <c r="D105" s="95">
        <f t="shared" si="2"/>
        <v>24</v>
      </c>
      <c r="E105" s="93" t="s">
        <v>46</v>
      </c>
      <c r="F105" s="93"/>
    </row>
    <row r="106" spans="4:6" ht="13.5" hidden="1">
      <c r="D106" s="95">
        <f t="shared" si="2"/>
        <v>25</v>
      </c>
      <c r="E106" s="93" t="s">
        <v>47</v>
      </c>
      <c r="F106" s="93"/>
    </row>
    <row r="107" spans="4:6" ht="13.5" hidden="1">
      <c r="D107" s="95">
        <f t="shared" si="2"/>
        <v>26</v>
      </c>
      <c r="E107" s="93" t="s">
        <v>48</v>
      </c>
      <c r="F107" s="93"/>
    </row>
    <row r="108" spans="4:6" ht="13.5" hidden="1">
      <c r="D108" s="95">
        <f t="shared" si="2"/>
        <v>27</v>
      </c>
      <c r="E108" s="93" t="s">
        <v>39</v>
      </c>
      <c r="F108" s="93"/>
    </row>
    <row r="109" spans="4:6" ht="13.5" hidden="1">
      <c r="D109" s="95">
        <f t="shared" si="2"/>
        <v>28</v>
      </c>
      <c r="E109" s="93" t="s">
        <v>40</v>
      </c>
      <c r="F109" s="93"/>
    </row>
    <row r="110" spans="4:6" ht="13.5" hidden="1">
      <c r="D110" s="95">
        <f t="shared" si="2"/>
        <v>29</v>
      </c>
      <c r="E110" s="93" t="s">
        <v>55</v>
      </c>
      <c r="F110" s="93"/>
    </row>
    <row r="111" spans="4:6" ht="13.5" hidden="1">
      <c r="D111" s="95">
        <f t="shared" si="2"/>
        <v>30</v>
      </c>
      <c r="E111" s="93" t="s">
        <v>56</v>
      </c>
      <c r="F111" s="93"/>
    </row>
    <row r="112" spans="4:6" ht="13.5" hidden="1">
      <c r="D112" s="95">
        <v>31</v>
      </c>
      <c r="E112" s="93" t="s">
        <v>168</v>
      </c>
      <c r="F112" s="93"/>
    </row>
    <row r="113" spans="4:6" ht="13.5" hidden="1">
      <c r="D113" s="95">
        <v>32</v>
      </c>
      <c r="E113" s="93" t="s">
        <v>169</v>
      </c>
      <c r="F113" s="93"/>
    </row>
    <row r="114" spans="4:6" ht="13.5" hidden="1">
      <c r="D114" s="95">
        <v>33</v>
      </c>
      <c r="E114" s="93" t="s">
        <v>170</v>
      </c>
      <c r="F114" s="93"/>
    </row>
    <row r="115" ht="13.5" hidden="1"/>
    <row r="116" ht="13.5" hidden="1"/>
    <row r="117" ht="13.5" hidden="1"/>
    <row r="118" spans="4:6" ht="14.25" hidden="1">
      <c r="D118" s="93"/>
      <c r="E118" s="94" t="s">
        <v>91</v>
      </c>
      <c r="F118" s="96"/>
    </row>
    <row r="119" spans="4:6" ht="14.25" hidden="1">
      <c r="D119" s="95">
        <v>1</v>
      </c>
      <c r="E119" s="93" t="s">
        <v>92</v>
      </c>
      <c r="F119" s="97"/>
    </row>
    <row r="120" spans="4:6" ht="14.25" hidden="1">
      <c r="D120" s="95">
        <v>2</v>
      </c>
      <c r="E120" s="93" t="s">
        <v>94</v>
      </c>
      <c r="F120" s="97"/>
    </row>
    <row r="121" spans="4:6" ht="14.25" hidden="1">
      <c r="D121" s="95">
        <v>3</v>
      </c>
      <c r="E121" s="93" t="s">
        <v>93</v>
      </c>
      <c r="F121" s="97"/>
    </row>
    <row r="122" spans="4:6" ht="14.25" hidden="1">
      <c r="D122" s="95">
        <v>4</v>
      </c>
      <c r="E122" s="93"/>
      <c r="F122" s="97"/>
    </row>
    <row r="123" ht="13.5" hidden="1"/>
    <row r="124" spans="4:6" ht="13.5" hidden="1">
      <c r="D124" s="98"/>
      <c r="E124" s="99" t="s">
        <v>146</v>
      </c>
      <c r="F124" s="98"/>
    </row>
    <row r="125" spans="4:9" ht="13.5" hidden="1">
      <c r="D125" s="100">
        <v>1</v>
      </c>
      <c r="E125" s="25" t="s">
        <v>147</v>
      </c>
      <c r="F125" s="25"/>
      <c r="G125" s="26"/>
      <c r="H125" s="26"/>
      <c r="I125" s="26"/>
    </row>
    <row r="126" spans="4:6" ht="13.5" hidden="1">
      <c r="D126" s="100">
        <v>2</v>
      </c>
      <c r="E126" s="98" t="s">
        <v>148</v>
      </c>
      <c r="F126" s="98"/>
    </row>
    <row r="127" ht="13.5" hidden="1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</sheetData>
  <sheetProtection password="C242" sheet="1" objects="1" scenarios="1" insertRows="0"/>
  <mergeCells count="40">
    <mergeCell ref="A58:B59"/>
    <mergeCell ref="C58:E59"/>
    <mergeCell ref="G58:I58"/>
    <mergeCell ref="J58:J59"/>
    <mergeCell ref="G59:I59"/>
    <mergeCell ref="G60:I62"/>
    <mergeCell ref="B61:E63"/>
    <mergeCell ref="G63:I63"/>
    <mergeCell ref="A54:B55"/>
    <mergeCell ref="C54:E55"/>
    <mergeCell ref="J54:J55"/>
    <mergeCell ref="A56:B57"/>
    <mergeCell ref="C56:E57"/>
    <mergeCell ref="J56:J57"/>
    <mergeCell ref="B47:E47"/>
    <mergeCell ref="A49:I49"/>
    <mergeCell ref="A50:I50"/>
    <mergeCell ref="A51:F51"/>
    <mergeCell ref="A52:D52"/>
    <mergeCell ref="A53:I53"/>
    <mergeCell ref="A9:B9"/>
    <mergeCell ref="B40:E40"/>
    <mergeCell ref="B41:G41"/>
    <mergeCell ref="B42:E42"/>
    <mergeCell ref="B44:E44"/>
    <mergeCell ref="B46:E46"/>
    <mergeCell ref="A6:B6"/>
    <mergeCell ref="E6:G6"/>
    <mergeCell ref="A7:B7"/>
    <mergeCell ref="C7:E7"/>
    <mergeCell ref="F7:G7"/>
    <mergeCell ref="A8:B8"/>
    <mergeCell ref="C8:E8"/>
    <mergeCell ref="G8:I8"/>
    <mergeCell ref="A1:E1"/>
    <mergeCell ref="F1:I1"/>
    <mergeCell ref="A3:I3"/>
    <mergeCell ref="G4:I4"/>
    <mergeCell ref="C5:D5"/>
    <mergeCell ref="E5:I5"/>
  </mergeCells>
  <conditionalFormatting sqref="J13:J29 J5:J9 J38:J39">
    <cfRule type="cellIs" priority="6" dxfId="0" operator="equal" stopIfTrue="1">
      <formula>"OK"</formula>
    </cfRule>
  </conditionalFormatting>
  <conditionalFormatting sqref="J54:J59">
    <cfRule type="cellIs" priority="5" dxfId="0" operator="equal" stopIfTrue="1">
      <formula>"OK"</formula>
    </cfRule>
  </conditionalFormatting>
  <conditionalFormatting sqref="J42">
    <cfRule type="cellIs" priority="4" dxfId="0" operator="equal" stopIfTrue="1">
      <formula>"OK"</formula>
    </cfRule>
  </conditionalFormatting>
  <conditionalFormatting sqref="C60:E60 B60:B61 F1:I1">
    <cfRule type="cellIs" priority="3" dxfId="0" operator="equal" stopIfTrue="1">
      <formula>"Formulár je vyplnený formálne správne."</formula>
    </cfRule>
  </conditionalFormatting>
  <conditionalFormatting sqref="J30:J32">
    <cfRule type="cellIs" priority="2" dxfId="0" operator="equal" stopIfTrue="1">
      <formula>"OK"</formula>
    </cfRule>
  </conditionalFormatting>
  <conditionalFormatting sqref="J33:J37">
    <cfRule type="cellIs" priority="1" dxfId="0" operator="equal" stopIfTrue="1">
      <formula>"OK"</formula>
    </cfRule>
  </conditionalFormatting>
  <dataValidations count="24">
    <dataValidation type="date" allowBlank="1" showInputMessage="1" showErrorMessage="1" errorTitle="Chyba" error="Uveďte dátum v rozmedzí 1.1.2022 - 31.12.2022" sqref="D22:D39">
      <formula1>44562</formula1>
      <formula2>44926</formula2>
    </dataValidation>
    <dataValidation type="list" allowBlank="1" showInputMessage="1" showErrorMessage="1" promptTitle="Bankový účet (IBAN)" prompt="Vyberte typ bankového účtu z rozbaľovacieho zoznamu.&#10;Pri refundácii finančných prostriedkov (bez zaslaných záloh od STZ) nie je potrebný samostatný bankový účet na príjem verejných prostriedkov, stačí použiť bežný bankový účet." errorTitle="Chyba" error="Vyberte hodnotu z rozbaľovacieho zoznamu." sqref="C7:E7">
      <formula1>$E$125:$E$126</formula1>
    </dataValidation>
    <dataValidation type="textLength" showInputMessage="1" showErrorMessage="1" errorTitle="Chyba" error="Uveďťe IČO dodávateľa (max.15 znakov). Ak nemá IČO, uveďte 0 (nula)." sqref="F13:F39">
      <formula1>1</formula1>
      <formula2>15</formula2>
    </dataValidation>
    <dataValidation type="decimal" operator="greaterThanOrEqual" allowBlank="1" showInputMessage="1" showErrorMessage="1" errorTitle="Chyba" error="Uveďte číselnú nezápornú hodnotu" sqref="H13:H39">
      <formula1>0</formula1>
    </dataValidation>
    <dataValidation type="textLength" operator="equal" allowBlank="1" showInputMessage="1" showErrorMessage="1" promptTitle="Bankový účet vo formáte IBAN" prompt="Uveďte 24 miestne číslo bankového účtu IBAN (bez medzier)" errorTitle="Chyba" error="Zadaný údaj IBAN nemá 24 znakov (medzery vynechajte)" sqref="F7:G7">
      <formula1>24</formula1>
    </dataValidation>
    <dataValidation type="date" allowBlank="1" showInputMessage="1" showErrorMessage="1" promptTitle="Dátum začiatku obdobia/podujatia" prompt="Uveďte dátum začiatku obdobia vyúčtovania, alebo dátum začiatku podujatia" errorTitle="Chyba" error="Dátum nie je v rozmedzí 1.11.2021-31.12.2022" sqref="H9">
      <formula1>44501</formula1>
      <formula2>44926</formula2>
    </dataValidation>
    <dataValidation type="whole" allowBlank="1" showInputMessage="1" showErrorMessage="1" promptTitle="Počet účastníkov podujatia" prompt="V prípade organizácie podujatia uveďte počet jeho účastníkov - športovcov (celé číslo v rozmedzí 1 - 1000).&#10;Iba v prípade podujatí - majstrovstvá SR a regiónov jednotlivcov a družstiev, medzinárodné turnaje v SR, Detský DCaFC." errorTitle="Chyba" error="uveďte celé číslo v rozmedzí 1 - 1000" sqref="C9">
      <formula1>1</formula1>
      <formula2>1000</formula2>
    </dataValidation>
    <dataValidation type="decimal" allowBlank="1" showInputMessage="1" showErrorMessage="1" promptTitle="Ročná hodnota zmluvy" prompt="Uveďte číslo, ktoré predstavuje ročnú hodnotu príspevku zo strany STZ v zmysle zmluvy" errorTitle="Chyba" error="Uveďte číslo (bez čiarok, medzier a pod.) v rozmedzí 0 - 100000" sqref="I7">
      <formula1>0</formula1>
      <formula2>100000</formula2>
    </dataValidation>
    <dataValidation operator="equal" allowBlank="1" showInputMessage="1" showErrorMessage="1" sqref="H7"/>
    <dataValidation type="list" allowBlank="1" showInputMessage="1" showErrorMessage="1" promptTitle="Kategória podujatia" prompt="Vyplňte kategóriu podujatia z rozbaľovacieho zoznamu (iba v prípade Zmluvy na organizáciu podujatia : majstrovstvá SR a regiónov jednotlivcov a družstiev, medzinárodné turnaje v SR, Detský DCaFC)." sqref="E9">
      <formula1>$E$82:$E$114</formula1>
    </dataValidation>
    <dataValidation type="list" allowBlank="1" showInputMessage="1" showErrorMessage="1" promptTitle="Typ zmluvy" prompt="Vyberte typ zmluvy z rozbaľovacieho zoznamu" sqref="C8:E8">
      <formula1>$E$67:$E$76</formula1>
    </dataValidation>
    <dataValidation allowBlank="1" showInputMessage="1" showErrorMessage="1" prompt="Uveďte dodatok alebo poznámku k názvu zmluvy, ak je to potrebné na lepšiu identifikáciu zmluvy." sqref="G8:I8"/>
    <dataValidation type="whole" allowBlank="1" showInputMessage="1" showErrorMessage="1" promptTitle="Číslo zmluvy" prompt="Uveďte 8 miestne číslo zmluvy uvedené na jej 1.strane" errorTitle="Chyba" error="Uveďte platné 8 miestne číslo zmluvy vo formáte 2RRXXXXX" sqref="I6">
      <formula1>21600000</formula1>
      <formula2>22300000</formula2>
    </dataValidation>
    <dataValidation type="textLength" operator="greaterThan" allowBlank="1" showInputMessage="1" showErrorMessage="1" sqref="E6:G6">
      <formula1>0</formula1>
    </dataValidation>
    <dataValidation type="textLength" operator="lessThan" allowBlank="1" showInputMessage="1" showErrorMessage="1" promptTitle="IČO alebo dátum narodenia" prompt="Ak je príjemcom klub alebo RTZ, uveďťe jeho IČO.&#10;Ak je príjemcom športovec, uveďte jeho dátum narodenia." sqref="C6">
      <formula1>11</formula1>
    </dataValidation>
    <dataValidation allowBlank="1" showInputMessage="1" showErrorMessage="1" promptTitle="Názov príjemcu" prompt="V prípade klubu uviesť oficiálny názov klubu v zmysle zakladacieho dokumentu (stanovy), zapísaný v registri občianskych združení alebo v obchodnom registri.&#10;V prípade športovca uviesť meno a priezvisko." sqref="E5:I5"/>
    <dataValidation type="list" allowBlank="1" showInputMessage="1" showErrorMessage="1" promptTitle="Príjemca finančného príspevku" prompt="Vyberte možnosť z rozbaľovacieho zoznamu.&#10;&#10;V prípade Zmluvy o finančnom príspevku pre športovca, ak po podpise Dodatku k zmluve idú finančné prostriedky pre športovca na bank.účet klubu, je príjemcom klub." errorTitle="Chyba" error="Neplatný údaj, vyberte možnosť z rozbaľovacieho zoznamu" sqref="C5:D5">
      <formula1>$E$119:$E$121</formula1>
    </dataValidation>
    <dataValidation type="date" allowBlank="1" showInputMessage="1" showErrorMessage="1" sqref="D11">
      <formula1>42370</formula1>
      <formula2>42735</formula2>
    </dataValidation>
    <dataValidation type="date" allowBlank="1" showInputMessage="1" showErrorMessage="1" errorTitle="Chyba" error="Uveďte dátum v rozmedzí 1.1.2022-31.12.2022." sqref="C58:E59">
      <formula1>44562</formula1>
      <formula2>44926</formula2>
    </dataValidation>
    <dataValidation type="decimal" operator="greaterThanOrEqual" allowBlank="1" showInputMessage="1" showErrorMessage="1" errorTitle="Chyba" error="Uveďte kladnú číselnú hodnotu" sqref="H46">
      <formula1>0</formula1>
    </dataValidation>
    <dataValidation type="decimal" operator="greaterThanOrEqual" allowBlank="1" showInputMessage="1" showErrorMessage="1" errorTitle="Chyba" error="Uveďte kladnú číselnú hodnotu." sqref="H43">
      <formula1>0</formula1>
    </dataValidation>
    <dataValidation type="decimal" operator="greaterThanOrEqual" allowBlank="1" showInputMessage="1" showErrorMessage="1" errorTitle="Chyba" error="Zadajte kladnú číselnú hodnotu" sqref="H41:H42">
      <formula1>0</formula1>
    </dataValidation>
    <dataValidation type="date" allowBlank="1" showInputMessage="1" showErrorMessage="1" promptTitle="Dátum konca obdobia/podujatia" prompt="Uveďte dátum ukončenia obdobia vyúčtovania alebo ukončenia podujatia." errorTitle="Chyba" error="Dátum musí byť v rozmedzí &quot;od&quot; až 31.12.2022" sqref="I9">
      <formula1>H9</formula1>
      <formula2>44926</formula2>
    </dataValidation>
    <dataValidation type="date" allowBlank="1" showInputMessage="1" showErrorMessage="1" errorTitle="Chyba" error="Uveďte dátum v rozmedzí 1.1.2021 - 31.12.2021" sqref="D13:D21">
      <formula1>44197</formula1>
      <formula2>44561</formula2>
    </dataValidation>
  </dataValidations>
  <printOptions/>
  <pageMargins left="0.5118110236220472" right="0.5118110236220472" top="0.3937007874015748" bottom="0.3937007874015748" header="0.31496062992125984" footer="0.31496062992125984"/>
  <pageSetup fitToHeight="1" fitToWidth="1" orientation="portrait" paperSize="9" scale="72" r:id="rId3"/>
  <headerFooter>
    <oddFooter>&amp;L&amp;8&amp;F&amp;C&amp;8verzia formulára V2, 9.2.2022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AF126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7.28125" style="9" customWidth="1"/>
    <col min="2" max="2" width="11.00390625" style="9" customWidth="1"/>
    <col min="3" max="3" width="12.00390625" style="9" customWidth="1"/>
    <col min="4" max="4" width="10.140625" style="9" customWidth="1"/>
    <col min="5" max="5" width="31.57421875" style="9" customWidth="1"/>
    <col min="6" max="6" width="9.00390625" style="9" customWidth="1"/>
    <col min="7" max="7" width="23.8515625" style="9" customWidth="1"/>
    <col min="8" max="9" width="11.57421875" style="9" customWidth="1"/>
    <col min="10" max="10" width="20.00390625" style="9" customWidth="1"/>
    <col min="11" max="11" width="10.28125" style="45" bestFit="1" customWidth="1"/>
    <col min="12" max="16384" width="8.8515625" style="9" customWidth="1"/>
  </cols>
  <sheetData>
    <row r="1" spans="1:32" s="29" customFormat="1" ht="24.75" customHeight="1">
      <c r="A1" s="156" t="s">
        <v>181</v>
      </c>
      <c r="B1" s="156"/>
      <c r="C1" s="156"/>
      <c r="D1" s="156"/>
      <c r="E1" s="156"/>
      <c r="F1" s="155" t="str">
        <f>+IF(AND(K59,K57,K55,K42,K13:K39,K5:K9),"Formulár je vyplnený formálne správne.","Formulár vykazuje formálne chyby, opravte!!!")</f>
        <v>Formulár je vyplnený formálne správne.</v>
      </c>
      <c r="G1" s="155"/>
      <c r="H1" s="155"/>
      <c r="I1" s="155"/>
      <c r="J1" s="104" t="s">
        <v>164</v>
      </c>
      <c r="K1" s="27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</row>
    <row r="2" spans="1:32" s="31" customFormat="1" ht="4.5" customHeight="1">
      <c r="A2" s="30"/>
      <c r="J2" s="32"/>
      <c r="K2" s="33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</row>
    <row r="3" spans="1:32" s="35" customFormat="1" ht="18" customHeight="1">
      <c r="A3" s="165" t="s">
        <v>59</v>
      </c>
      <c r="B3" s="165"/>
      <c r="C3" s="165"/>
      <c r="D3" s="165"/>
      <c r="E3" s="165"/>
      <c r="F3" s="165"/>
      <c r="G3" s="165"/>
      <c r="H3" s="165"/>
      <c r="I3" s="165"/>
      <c r="J3" s="103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</row>
    <row r="4" spans="1:32" s="31" customFormat="1" ht="6" customHeight="1">
      <c r="A4" s="26"/>
      <c r="B4" s="36"/>
      <c r="C4" s="36"/>
      <c r="D4" s="37"/>
      <c r="E4" s="36"/>
      <c r="F4" s="36"/>
      <c r="G4" s="174"/>
      <c r="H4" s="174"/>
      <c r="I4" s="174"/>
      <c r="J4" s="32"/>
      <c r="K4" s="33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</row>
    <row r="5" spans="1:32" s="35" customFormat="1" ht="21.75" customHeight="1" thickBot="1">
      <c r="A5" s="38" t="s">
        <v>95</v>
      </c>
      <c r="B5" s="39"/>
      <c r="C5" s="175" t="s">
        <v>92</v>
      </c>
      <c r="D5" s="175"/>
      <c r="E5" s="172" t="s">
        <v>78</v>
      </c>
      <c r="F5" s="172"/>
      <c r="G5" s="172"/>
      <c r="H5" s="172"/>
      <c r="I5" s="173"/>
      <c r="J5" s="40" t="str">
        <f>+IF(IF(C5&lt;&gt;"","","Príjemca,")&amp;IF(E5&lt;&gt;"","","názov klubu")="","OK",IF(C5&lt;&gt;"","","Príjemca,")&amp;IF(E5&lt;&gt;"","","názov klubu/meno a priezvisko športovca"))</f>
        <v>OK</v>
      </c>
      <c r="K5" s="41">
        <f>+IF(OR(J5="OK",J5=""),1,0)</f>
        <v>1</v>
      </c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</row>
    <row r="6" spans="1:32" s="31" customFormat="1" ht="21.75" customHeight="1" thickBot="1">
      <c r="A6" s="164" t="str">
        <f>IF(C5="Športovec","Dátum narodenia :","IČO :")</f>
        <v>IČO :</v>
      </c>
      <c r="B6" s="164"/>
      <c r="C6" s="5" t="s">
        <v>175</v>
      </c>
      <c r="D6" s="6" t="s">
        <v>11</v>
      </c>
      <c r="E6" s="169" t="s">
        <v>174</v>
      </c>
      <c r="F6" s="169"/>
      <c r="G6" s="169"/>
      <c r="H6" s="19" t="s">
        <v>98</v>
      </c>
      <c r="I6" s="18">
        <v>22292117</v>
      </c>
      <c r="J6" s="40" t="str">
        <f>+IF(AND(C6&lt;&gt;"",E6&lt;&gt;"",I6&lt;&gt;""),"OK",IF(C6="","IČO/dátum narodenia,","")&amp;IF(E6="","adresa,","")&amp;IF(I6="","číslo zmluvy",""))</f>
        <v>OK</v>
      </c>
      <c r="K6" s="41">
        <f>+IF(OR(J6="OK",J6=""),1,0)</f>
        <v>1</v>
      </c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</row>
    <row r="7" spans="1:32" s="31" customFormat="1" ht="21.75" customHeight="1">
      <c r="A7" s="176" t="s">
        <v>145</v>
      </c>
      <c r="B7" s="176"/>
      <c r="C7" s="184" t="s">
        <v>147</v>
      </c>
      <c r="D7" s="184"/>
      <c r="E7" s="184"/>
      <c r="F7" s="182" t="s">
        <v>180</v>
      </c>
      <c r="G7" s="182"/>
      <c r="H7" s="42" t="s">
        <v>136</v>
      </c>
      <c r="I7" s="143">
        <v>5000</v>
      </c>
      <c r="J7" s="40" t="str">
        <f>+IF(AND(C7&lt;&gt;"",F7&lt;&gt;"",I7&lt;&gt;""),"OK",IF(C7="","typ účtu,","")&amp;IF(F7="","IBAN,","")&amp;IF(I7="","ročná hodnota zmluvy",""))</f>
        <v>OK</v>
      </c>
      <c r="K7" s="41">
        <f>+IF(OR(J7="OK",J7=""),1,0)</f>
        <v>1</v>
      </c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</row>
    <row r="8" spans="1:32" s="31" customFormat="1" ht="21.75" customHeight="1">
      <c r="A8" s="176" t="s">
        <v>50</v>
      </c>
      <c r="B8" s="176"/>
      <c r="C8" s="181" t="s">
        <v>23</v>
      </c>
      <c r="D8" s="181"/>
      <c r="E8" s="181"/>
      <c r="F8" s="43"/>
      <c r="G8" s="183" t="s">
        <v>195</v>
      </c>
      <c r="H8" s="183"/>
      <c r="I8" s="183"/>
      <c r="J8" s="40" t="str">
        <f>+IF(IF(C8="","Typ a názov zmluvy","")&amp;IF(OR(C8=E71,AND(C8=E68,C5=E119),C8=E76),IF(G8="","doplňujúci údaj k názvu zmluvy",""),"")="","OK",IF(C8="","Typ a názov zmluvy","")&amp;IF(OR(C8=E71,AND(C8=E68,C5=E119),C8=E76),IF(G8="","doplňujúci údaj k názvu zmluvy",""),""))</f>
        <v>OK</v>
      </c>
      <c r="K8" s="41">
        <f>+IF(OR(J8="OK",J8=""),1,0)</f>
        <v>1</v>
      </c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</row>
    <row r="9" spans="1:32" s="31" customFormat="1" ht="21" customHeight="1">
      <c r="A9" s="170" t="s">
        <v>137</v>
      </c>
      <c r="B9" s="171"/>
      <c r="C9" s="21">
        <v>64</v>
      </c>
      <c r="D9" s="7" t="s">
        <v>24</v>
      </c>
      <c r="E9" s="22" t="s">
        <v>34</v>
      </c>
      <c r="F9" s="44">
        <f>+IF(OR(C8=E69,C8=E70,C8=E71,C8=E72,C8=E73,C8=E74),1,0)</f>
        <v>1</v>
      </c>
      <c r="G9" s="20" t="s">
        <v>138</v>
      </c>
      <c r="H9" s="1">
        <v>44701</v>
      </c>
      <c r="I9" s="1">
        <v>44706</v>
      </c>
      <c r="J9" s="40" t="str">
        <f>+IF(IF(F9=1,IF(C9="","počet účastníkov,","")&amp;IF(E9="","kategória,",""),"")&amp;IF(H9="","od,","")&amp;IF(I9="","do","")="","OK",IF(F9=1,IF(C9="","počet účastníkov,","")&amp;IF(E9="","kategória,",""),"")&amp;IF(H9="","od,","")&amp;IF(I9="","do",""))</f>
        <v>OK</v>
      </c>
      <c r="K9" s="41">
        <f>+IF(OR(J9="OK",J9=""),1,0)</f>
        <v>1</v>
      </c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</row>
    <row r="10" ht="6" customHeight="1">
      <c r="D10" s="45">
        <v>1</v>
      </c>
    </row>
    <row r="11" spans="1:9" ht="84" customHeight="1">
      <c r="A11" s="2" t="s">
        <v>142</v>
      </c>
      <c r="B11" s="105" t="s">
        <v>161</v>
      </c>
      <c r="C11" s="3" t="s">
        <v>8</v>
      </c>
      <c r="D11" s="3" t="s">
        <v>9</v>
      </c>
      <c r="E11" s="3" t="s">
        <v>182</v>
      </c>
      <c r="F11" s="3" t="s">
        <v>183</v>
      </c>
      <c r="G11" s="3" t="s">
        <v>10</v>
      </c>
      <c r="H11" s="4" t="s">
        <v>82</v>
      </c>
      <c r="I11" s="12" t="s">
        <v>87</v>
      </c>
    </row>
    <row r="12" spans="1:11" ht="40.5" customHeight="1">
      <c r="A12" s="133" t="s">
        <v>140</v>
      </c>
      <c r="B12" s="113">
        <f>+I6</f>
        <v>22292117</v>
      </c>
      <c r="C12" s="114"/>
      <c r="D12" s="114"/>
      <c r="E12" s="120" t="str">
        <f>+C8&amp;","&amp;IF(G8&lt;&gt;"",G8&amp;",","")&amp;IF(E9&lt;&gt;"","kategória:"&amp;E9&amp;",","")&amp;IF(F9,"dátum konania od: "&amp;DAY(H9)&amp;"."&amp;MONTH(H9)&amp;"."&amp;YEAR(H9)&amp;" do: "&amp;DAY(I9)&amp;"."&amp;MONTH(I9)&amp;"."&amp;YEAR(I9)&amp;", počet účastníkov: "&amp;C9&amp;",","")&amp;" ročná hodnota zmluvy: "&amp;I7&amp;" €"</f>
        <v>Zmluva o vzájomnej spolupráci - medzinárodné turnaje,ITF2 Slovakia Cup,kategória:dorast,dátum konania od: 20.5.2022 do: 25.5.2022, počet účastníkov: 64, ročná hodnota zmluvy: 5000 €</v>
      </c>
      <c r="F12" s="115" t="str">
        <f>+C6</f>
        <v>31234567</v>
      </c>
      <c r="G12" s="115" t="str">
        <f>+E5</f>
        <v>TK ABC Bratislava</v>
      </c>
      <c r="H12" s="114">
        <v>0</v>
      </c>
      <c r="I12" s="116"/>
      <c r="K12" s="46"/>
    </row>
    <row r="13" spans="1:10" s="110" customFormat="1" ht="25.5">
      <c r="A13" s="121">
        <v>1</v>
      </c>
      <c r="B13" s="117">
        <f>+B$12</f>
        <v>22292117</v>
      </c>
      <c r="C13" s="123" t="s">
        <v>102</v>
      </c>
      <c r="D13" s="130">
        <v>44710</v>
      </c>
      <c r="E13" s="123" t="s">
        <v>117</v>
      </c>
      <c r="F13" s="123" t="s">
        <v>126</v>
      </c>
      <c r="G13" s="123" t="s">
        <v>101</v>
      </c>
      <c r="H13" s="126">
        <v>245</v>
      </c>
      <c r="I13" s="15"/>
      <c r="J13" s="111" t="str">
        <f>+IF(AND(C13&lt;&gt;"",D13&lt;&gt;"",E13&lt;&gt;"",F13&lt;&gt;"",G13&lt;&gt;"",H13&lt;&gt;""),"OK",IF(AND(C13="",D13="",E13="",F13="",G13="",H13=""),"","doplňte ďalšie údaje"))</f>
        <v>OK</v>
      </c>
    </row>
    <row r="14" spans="1:10" s="110" customFormat="1" ht="25.5">
      <c r="A14" s="121">
        <v>2</v>
      </c>
      <c r="B14" s="117">
        <f aca="true" t="shared" si="0" ref="B14:B38">+B$12</f>
        <v>22292117</v>
      </c>
      <c r="C14" s="123">
        <v>2020022</v>
      </c>
      <c r="D14" s="130">
        <v>44711</v>
      </c>
      <c r="E14" s="123" t="s">
        <v>118</v>
      </c>
      <c r="F14" s="123" t="s">
        <v>127</v>
      </c>
      <c r="G14" s="123" t="s">
        <v>104</v>
      </c>
      <c r="H14" s="126">
        <v>315</v>
      </c>
      <c r="I14" s="15"/>
      <c r="J14" s="111" t="str">
        <f aca="true" t="shared" si="1" ref="J14:J37">+IF(AND(C14&lt;&gt;"",D14&lt;&gt;"",E14&lt;&gt;"",F14&lt;&gt;"",G14&lt;&gt;"",H14&lt;&gt;""),"OK",IF(AND(C14="",D14="",E14="",F14="",G14="",H14=""),"","doplňte ďalšie údaje"))</f>
        <v>OK</v>
      </c>
    </row>
    <row r="15" spans="1:10" s="110" customFormat="1" ht="12.75">
      <c r="A15" s="121">
        <v>3</v>
      </c>
      <c r="B15" s="117">
        <f t="shared" si="0"/>
        <v>22292117</v>
      </c>
      <c r="C15" s="123" t="s">
        <v>152</v>
      </c>
      <c r="D15" s="130">
        <v>44722</v>
      </c>
      <c r="E15" s="123" t="s">
        <v>105</v>
      </c>
      <c r="F15" s="123" t="s">
        <v>152</v>
      </c>
      <c r="G15" s="123" t="s">
        <v>106</v>
      </c>
      <c r="H15" s="126">
        <v>432.54</v>
      </c>
      <c r="I15" s="15"/>
      <c r="J15" s="111" t="str">
        <f t="shared" si="1"/>
        <v>OK</v>
      </c>
    </row>
    <row r="16" spans="1:10" s="110" customFormat="1" ht="12.75">
      <c r="A16" s="121">
        <v>4</v>
      </c>
      <c r="B16" s="117">
        <f t="shared" si="0"/>
        <v>22292117</v>
      </c>
      <c r="C16" s="123" t="s">
        <v>152</v>
      </c>
      <c r="D16" s="130">
        <v>44722</v>
      </c>
      <c r="E16" s="123" t="s">
        <v>107</v>
      </c>
      <c r="F16" s="123" t="s">
        <v>152</v>
      </c>
      <c r="G16" s="123" t="s">
        <v>108</v>
      </c>
      <c r="H16" s="126">
        <v>101.46000000000001</v>
      </c>
      <c r="I16" s="15"/>
      <c r="J16" s="111" t="str">
        <f t="shared" si="1"/>
        <v>OK</v>
      </c>
    </row>
    <row r="17" spans="1:10" s="110" customFormat="1" ht="25.5">
      <c r="A17" s="121">
        <v>5</v>
      </c>
      <c r="B17" s="117">
        <f t="shared" si="0"/>
        <v>22292117</v>
      </c>
      <c r="C17" s="123" t="s">
        <v>152</v>
      </c>
      <c r="D17" s="130">
        <v>44722</v>
      </c>
      <c r="E17" s="123" t="s">
        <v>109</v>
      </c>
      <c r="F17" s="123" t="s">
        <v>125</v>
      </c>
      <c r="G17" s="123" t="s">
        <v>112</v>
      </c>
      <c r="H17" s="126">
        <v>84</v>
      </c>
      <c r="I17" s="15"/>
      <c r="J17" s="111" t="str">
        <f t="shared" si="1"/>
        <v>OK</v>
      </c>
    </row>
    <row r="18" spans="1:10" s="110" customFormat="1" ht="25.5">
      <c r="A18" s="121">
        <v>6</v>
      </c>
      <c r="B18" s="117">
        <f t="shared" si="0"/>
        <v>22292117</v>
      </c>
      <c r="C18" s="123" t="s">
        <v>152</v>
      </c>
      <c r="D18" s="130">
        <v>44722</v>
      </c>
      <c r="E18" s="123" t="s">
        <v>110</v>
      </c>
      <c r="F18" s="123" t="s">
        <v>129</v>
      </c>
      <c r="G18" s="123" t="s">
        <v>111</v>
      </c>
      <c r="H18" s="126">
        <v>178.8</v>
      </c>
      <c r="I18" s="15"/>
      <c r="J18" s="111" t="str">
        <f t="shared" si="1"/>
        <v>OK</v>
      </c>
    </row>
    <row r="19" spans="1:10" s="110" customFormat="1" ht="25.5">
      <c r="A19" s="121">
        <v>7</v>
      </c>
      <c r="B19" s="117">
        <f t="shared" si="0"/>
        <v>22292117</v>
      </c>
      <c r="C19" s="123" t="s">
        <v>152</v>
      </c>
      <c r="D19" s="130">
        <v>44706</v>
      </c>
      <c r="E19" s="123" t="s">
        <v>119</v>
      </c>
      <c r="F19" s="123" t="s">
        <v>130</v>
      </c>
      <c r="G19" s="123" t="s">
        <v>114</v>
      </c>
      <c r="H19" s="126">
        <v>87</v>
      </c>
      <c r="I19" s="15"/>
      <c r="J19" s="111" t="str">
        <f t="shared" si="1"/>
        <v>OK</v>
      </c>
    </row>
    <row r="20" spans="1:10" s="110" customFormat="1" ht="25.5">
      <c r="A20" s="121">
        <v>8</v>
      </c>
      <c r="B20" s="117">
        <f t="shared" si="0"/>
        <v>22292117</v>
      </c>
      <c r="C20" s="123">
        <v>222022</v>
      </c>
      <c r="D20" s="130">
        <v>44711</v>
      </c>
      <c r="E20" s="123" t="s">
        <v>121</v>
      </c>
      <c r="F20" s="123" t="s">
        <v>128</v>
      </c>
      <c r="G20" s="123" t="s">
        <v>116</v>
      </c>
      <c r="H20" s="126">
        <v>280</v>
      </c>
      <c r="I20" s="15"/>
      <c r="J20" s="111" t="str">
        <f t="shared" si="1"/>
        <v>OK</v>
      </c>
    </row>
    <row r="21" spans="1:10" s="110" customFormat="1" ht="25.5">
      <c r="A21" s="121">
        <v>9</v>
      </c>
      <c r="B21" s="117">
        <f t="shared" si="0"/>
        <v>22292117</v>
      </c>
      <c r="C21" s="123">
        <v>20220561</v>
      </c>
      <c r="D21" s="130">
        <v>44711</v>
      </c>
      <c r="E21" s="123" t="s">
        <v>120</v>
      </c>
      <c r="F21" s="123" t="s">
        <v>131</v>
      </c>
      <c r="G21" s="123" t="s">
        <v>123</v>
      </c>
      <c r="H21" s="126">
        <v>2792</v>
      </c>
      <c r="I21" s="15"/>
      <c r="J21" s="111" t="str">
        <f t="shared" si="1"/>
        <v>OK</v>
      </c>
    </row>
    <row r="22" spans="1:10" s="110" customFormat="1" ht="25.5">
      <c r="A22" s="121">
        <v>10</v>
      </c>
      <c r="B22" s="117">
        <f t="shared" si="0"/>
        <v>22292117</v>
      </c>
      <c r="C22" s="123" t="s">
        <v>152</v>
      </c>
      <c r="D22" s="130">
        <v>44700</v>
      </c>
      <c r="E22" s="123" t="s">
        <v>124</v>
      </c>
      <c r="F22" s="123" t="s">
        <v>133</v>
      </c>
      <c r="G22" s="123" t="s">
        <v>122</v>
      </c>
      <c r="H22" s="126">
        <v>134.4</v>
      </c>
      <c r="I22" s="15"/>
      <c r="J22" s="111" t="str">
        <f t="shared" si="1"/>
        <v>OK</v>
      </c>
    </row>
    <row r="23" spans="1:10" s="110" customFormat="1" ht="38.25">
      <c r="A23" s="121">
        <v>11</v>
      </c>
      <c r="B23" s="117">
        <f t="shared" si="0"/>
        <v>22292117</v>
      </c>
      <c r="C23" s="123" t="s">
        <v>152</v>
      </c>
      <c r="D23" s="130">
        <v>44711</v>
      </c>
      <c r="E23" s="123" t="s">
        <v>179</v>
      </c>
      <c r="F23" s="123" t="s">
        <v>134</v>
      </c>
      <c r="G23" s="123" t="s">
        <v>64</v>
      </c>
      <c r="H23" s="126">
        <v>350</v>
      </c>
      <c r="I23" s="15"/>
      <c r="J23" s="111" t="str">
        <f t="shared" si="1"/>
        <v>OK</v>
      </c>
    </row>
    <row r="24" spans="1:10" s="110" customFormat="1" ht="12.75">
      <c r="A24" s="121">
        <v>12</v>
      </c>
      <c r="B24" s="117">
        <f t="shared" si="0"/>
        <v>22292117</v>
      </c>
      <c r="C24" s="131"/>
      <c r="D24" s="123"/>
      <c r="E24" s="123"/>
      <c r="F24" s="123"/>
      <c r="G24" s="123"/>
      <c r="H24" s="126"/>
      <c r="I24" s="15"/>
      <c r="J24" s="111">
        <f t="shared" si="1"/>
      </c>
    </row>
    <row r="25" spans="1:10" s="110" customFormat="1" ht="12.75">
      <c r="A25" s="121">
        <v>13</v>
      </c>
      <c r="B25" s="117">
        <f t="shared" si="0"/>
        <v>22292117</v>
      </c>
      <c r="C25" s="131"/>
      <c r="D25" s="123"/>
      <c r="E25" s="123"/>
      <c r="F25" s="123"/>
      <c r="G25" s="123"/>
      <c r="H25" s="126"/>
      <c r="I25" s="15"/>
      <c r="J25" s="111">
        <f t="shared" si="1"/>
      </c>
    </row>
    <row r="26" spans="1:10" s="110" customFormat="1" ht="12.75">
      <c r="A26" s="121">
        <v>14</v>
      </c>
      <c r="B26" s="117">
        <f t="shared" si="0"/>
        <v>22292117</v>
      </c>
      <c r="C26" s="131"/>
      <c r="D26" s="123"/>
      <c r="E26" s="123"/>
      <c r="F26" s="123"/>
      <c r="G26" s="123"/>
      <c r="H26" s="126"/>
      <c r="I26" s="15"/>
      <c r="J26" s="111">
        <f t="shared" si="1"/>
      </c>
    </row>
    <row r="27" spans="1:10" s="110" customFormat="1" ht="12.75">
      <c r="A27" s="121">
        <v>15</v>
      </c>
      <c r="B27" s="117">
        <f t="shared" si="0"/>
        <v>22292117</v>
      </c>
      <c r="C27" s="131"/>
      <c r="D27" s="123"/>
      <c r="E27" s="123"/>
      <c r="F27" s="123"/>
      <c r="G27" s="123"/>
      <c r="H27" s="126"/>
      <c r="I27" s="15"/>
      <c r="J27" s="111">
        <f t="shared" si="1"/>
      </c>
    </row>
    <row r="28" spans="1:10" s="110" customFormat="1" ht="12.75">
      <c r="A28" s="121">
        <v>16</v>
      </c>
      <c r="B28" s="117">
        <f t="shared" si="0"/>
        <v>22292117</v>
      </c>
      <c r="C28" s="131"/>
      <c r="D28" s="123"/>
      <c r="E28" s="123"/>
      <c r="F28" s="123"/>
      <c r="G28" s="123"/>
      <c r="H28" s="126"/>
      <c r="I28" s="15"/>
      <c r="J28" s="111">
        <f t="shared" si="1"/>
      </c>
    </row>
    <row r="29" spans="1:10" s="110" customFormat="1" ht="12.75">
      <c r="A29" s="121">
        <v>17</v>
      </c>
      <c r="B29" s="117">
        <f t="shared" si="0"/>
        <v>22292117</v>
      </c>
      <c r="C29" s="131"/>
      <c r="D29" s="123"/>
      <c r="E29" s="123"/>
      <c r="F29" s="123"/>
      <c r="G29" s="123"/>
      <c r="H29" s="126"/>
      <c r="I29" s="15"/>
      <c r="J29" s="111">
        <f t="shared" si="1"/>
      </c>
    </row>
    <row r="30" spans="1:10" s="110" customFormat="1" ht="12.75">
      <c r="A30" s="121">
        <v>18</v>
      </c>
      <c r="B30" s="117">
        <f t="shared" si="0"/>
        <v>22292117</v>
      </c>
      <c r="C30" s="131"/>
      <c r="D30" s="123"/>
      <c r="E30" s="123"/>
      <c r="F30" s="123"/>
      <c r="G30" s="123"/>
      <c r="H30" s="126"/>
      <c r="I30" s="15"/>
      <c r="J30" s="111">
        <f t="shared" si="1"/>
      </c>
    </row>
    <row r="31" spans="1:10" s="110" customFormat="1" ht="12.75">
      <c r="A31" s="121">
        <v>19</v>
      </c>
      <c r="B31" s="117">
        <f t="shared" si="0"/>
        <v>22292117</v>
      </c>
      <c r="C31" s="131"/>
      <c r="D31" s="123"/>
      <c r="E31" s="123"/>
      <c r="F31" s="123"/>
      <c r="G31" s="123"/>
      <c r="H31" s="126"/>
      <c r="I31" s="15"/>
      <c r="J31" s="111">
        <f t="shared" si="1"/>
      </c>
    </row>
    <row r="32" spans="1:10" s="110" customFormat="1" ht="12.75">
      <c r="A32" s="121">
        <v>20</v>
      </c>
      <c r="B32" s="117">
        <f t="shared" si="0"/>
        <v>22292117</v>
      </c>
      <c r="C32" s="131"/>
      <c r="D32" s="123"/>
      <c r="E32" s="123"/>
      <c r="F32" s="123"/>
      <c r="G32" s="123"/>
      <c r="H32" s="126"/>
      <c r="I32" s="15"/>
      <c r="J32" s="111">
        <f t="shared" si="1"/>
      </c>
    </row>
    <row r="33" spans="1:10" s="110" customFormat="1" ht="12.75">
      <c r="A33" s="121">
        <v>21</v>
      </c>
      <c r="B33" s="117">
        <f t="shared" si="0"/>
        <v>22292117</v>
      </c>
      <c r="C33" s="131"/>
      <c r="D33" s="123"/>
      <c r="E33" s="123"/>
      <c r="F33" s="123"/>
      <c r="G33" s="123"/>
      <c r="H33" s="126"/>
      <c r="I33" s="15"/>
      <c r="J33" s="111">
        <f t="shared" si="1"/>
      </c>
    </row>
    <row r="34" spans="1:10" s="110" customFormat="1" ht="12.75">
      <c r="A34" s="121">
        <v>22</v>
      </c>
      <c r="B34" s="117">
        <f t="shared" si="0"/>
        <v>22292117</v>
      </c>
      <c r="C34" s="131"/>
      <c r="D34" s="123"/>
      <c r="E34" s="123"/>
      <c r="F34" s="123"/>
      <c r="G34" s="123"/>
      <c r="H34" s="126"/>
      <c r="I34" s="15"/>
      <c r="J34" s="111">
        <f t="shared" si="1"/>
      </c>
    </row>
    <row r="35" spans="1:10" s="110" customFormat="1" ht="12.75">
      <c r="A35" s="121">
        <v>23</v>
      </c>
      <c r="B35" s="117">
        <f t="shared" si="0"/>
        <v>22292117</v>
      </c>
      <c r="C35" s="131"/>
      <c r="D35" s="123"/>
      <c r="E35" s="123"/>
      <c r="F35" s="123"/>
      <c r="G35" s="123"/>
      <c r="H35" s="126"/>
      <c r="I35" s="15"/>
      <c r="J35" s="111">
        <f t="shared" si="1"/>
      </c>
    </row>
    <row r="36" spans="1:10" s="110" customFormat="1" ht="12.75">
      <c r="A36" s="121">
        <v>24</v>
      </c>
      <c r="B36" s="117">
        <f t="shared" si="0"/>
        <v>22292117</v>
      </c>
      <c r="C36" s="131"/>
      <c r="D36" s="123"/>
      <c r="E36" s="123"/>
      <c r="F36" s="123"/>
      <c r="G36" s="123"/>
      <c r="H36" s="126"/>
      <c r="I36" s="15"/>
      <c r="J36" s="111">
        <f t="shared" si="1"/>
      </c>
    </row>
    <row r="37" spans="1:10" s="110" customFormat="1" ht="12.75">
      <c r="A37" s="121">
        <v>25</v>
      </c>
      <c r="B37" s="117">
        <f t="shared" si="0"/>
        <v>22292117</v>
      </c>
      <c r="C37" s="131"/>
      <c r="D37" s="123"/>
      <c r="E37" s="123"/>
      <c r="F37" s="123"/>
      <c r="G37" s="123"/>
      <c r="H37" s="126"/>
      <c r="I37" s="15"/>
      <c r="J37" s="111">
        <f t="shared" si="1"/>
      </c>
    </row>
    <row r="38" spans="1:10" s="112" customFormat="1" ht="12.75">
      <c r="A38" s="121">
        <v>26</v>
      </c>
      <c r="B38" s="117">
        <f t="shared" si="0"/>
        <v>22292117</v>
      </c>
      <c r="C38" s="131"/>
      <c r="D38" s="123"/>
      <c r="E38" s="123"/>
      <c r="F38" s="123"/>
      <c r="G38" s="123"/>
      <c r="H38" s="126"/>
      <c r="I38" s="15"/>
      <c r="J38" s="111">
        <f>+IF(AND(C38&lt;&gt;"",D38&lt;&gt;"",E38&lt;&gt;"",F38&lt;&gt;"",G38&lt;&gt;"",H38&lt;&gt;""),"OK",IF(AND(C38="",D38="",E38="",F38="",G38="",H38=""),"","doplňte ďalšie údaje"))</f>
      </c>
    </row>
    <row r="39" spans="1:10" s="112" customFormat="1" ht="13.5" customHeight="1">
      <c r="A39" s="122"/>
      <c r="B39" s="118"/>
      <c r="C39" s="132"/>
      <c r="D39" s="125"/>
      <c r="E39" s="119" t="s">
        <v>15</v>
      </c>
      <c r="F39" s="125"/>
      <c r="G39" s="125"/>
      <c r="H39" s="127"/>
      <c r="I39" s="15"/>
      <c r="J39" s="111"/>
    </row>
    <row r="40" spans="1:11" s="52" customFormat="1" ht="18" customHeight="1">
      <c r="A40" s="48" t="s">
        <v>0</v>
      </c>
      <c r="B40" s="185" t="s">
        <v>85</v>
      </c>
      <c r="C40" s="186"/>
      <c r="D40" s="186"/>
      <c r="E40" s="186"/>
      <c r="F40" s="49"/>
      <c r="G40" s="50"/>
      <c r="H40" s="51">
        <f>SUM(H13:H39)</f>
        <v>5000.2</v>
      </c>
      <c r="I40" s="13"/>
      <c r="K40" s="53"/>
    </row>
    <row r="41" spans="1:11" s="52" customFormat="1" ht="18" customHeight="1">
      <c r="A41" s="54" t="s">
        <v>4</v>
      </c>
      <c r="B41" s="166" t="s">
        <v>86</v>
      </c>
      <c r="C41" s="167"/>
      <c r="D41" s="167"/>
      <c r="E41" s="167"/>
      <c r="F41" s="167"/>
      <c r="G41" s="168"/>
      <c r="H41" s="128"/>
      <c r="I41" s="14"/>
      <c r="K41" s="53"/>
    </row>
    <row r="42" spans="1:12" s="60" customFormat="1" ht="18" customHeight="1">
      <c r="A42" s="55" t="s">
        <v>5</v>
      </c>
      <c r="B42" s="179" t="s">
        <v>12</v>
      </c>
      <c r="C42" s="180"/>
      <c r="D42" s="180"/>
      <c r="E42" s="180"/>
      <c r="F42" s="56"/>
      <c r="G42" s="107"/>
      <c r="H42" s="109">
        <v>2500</v>
      </c>
      <c r="I42" s="108"/>
      <c r="J42" s="58" t="str">
        <f>+IF(H42=0,"nárok na príspevok","OK")</f>
        <v>OK</v>
      </c>
      <c r="K42" s="41">
        <f>+IF(OR(J42="OK",J42=""),1,0)</f>
        <v>1</v>
      </c>
      <c r="L42" s="59"/>
    </row>
    <row r="43" spans="1:12" s="60" customFormat="1" ht="18" customHeight="1">
      <c r="A43" s="61" t="s">
        <v>6</v>
      </c>
      <c r="B43" s="62" t="s">
        <v>88</v>
      </c>
      <c r="C43" s="63"/>
      <c r="D43" s="63"/>
      <c r="E43" s="63"/>
      <c r="F43" s="63"/>
      <c r="G43" s="57"/>
      <c r="H43" s="129"/>
      <c r="I43" s="15"/>
      <c r="K43" s="64"/>
      <c r="L43" s="59"/>
    </row>
    <row r="44" spans="1:11" s="60" customFormat="1" ht="18" customHeight="1">
      <c r="A44" s="55" t="s">
        <v>7</v>
      </c>
      <c r="B44" s="179" t="s">
        <v>90</v>
      </c>
      <c r="C44" s="180"/>
      <c r="D44" s="180"/>
      <c r="E44" s="180"/>
      <c r="F44" s="56"/>
      <c r="G44" s="57"/>
      <c r="H44" s="65">
        <f>MIN((H40+H41),(H42+H43))</f>
        <v>2500</v>
      </c>
      <c r="I44" s="15"/>
      <c r="K44" s="64"/>
    </row>
    <row r="45" spans="1:11" s="52" customFormat="1" ht="18" customHeight="1">
      <c r="A45" s="61" t="s">
        <v>83</v>
      </c>
      <c r="B45" s="66" t="s">
        <v>97</v>
      </c>
      <c r="C45" s="67"/>
      <c r="D45" s="67"/>
      <c r="E45" s="67"/>
      <c r="F45" s="67"/>
      <c r="G45" s="68"/>
      <c r="H45" s="69">
        <f>+H40+H41-H44</f>
        <v>2500.2</v>
      </c>
      <c r="I45" s="16"/>
      <c r="K45" s="53"/>
    </row>
    <row r="46" spans="1:11" s="52" customFormat="1" ht="18" customHeight="1">
      <c r="A46" s="61" t="s">
        <v>84</v>
      </c>
      <c r="B46" s="177" t="s">
        <v>13</v>
      </c>
      <c r="C46" s="178"/>
      <c r="D46" s="178"/>
      <c r="E46" s="178"/>
      <c r="F46" s="67"/>
      <c r="G46" s="68"/>
      <c r="H46" s="23">
        <v>1800</v>
      </c>
      <c r="I46" s="16"/>
      <c r="K46" s="53"/>
    </row>
    <row r="47" spans="1:11" s="52" customFormat="1" ht="18" customHeight="1">
      <c r="A47" s="70" t="s">
        <v>89</v>
      </c>
      <c r="B47" s="147" t="s">
        <v>14</v>
      </c>
      <c r="C47" s="148"/>
      <c r="D47" s="148"/>
      <c r="E47" s="148"/>
      <c r="F47" s="71"/>
      <c r="G47" s="72"/>
      <c r="H47" s="73">
        <f>+H44-H46</f>
        <v>700</v>
      </c>
      <c r="I47" s="17"/>
      <c r="K47" s="53"/>
    </row>
    <row r="48" spans="2:9" ht="12.75">
      <c r="B48" s="74" t="s">
        <v>96</v>
      </c>
      <c r="C48" s="74"/>
      <c r="D48" s="75"/>
      <c r="E48" s="75"/>
      <c r="F48" s="75"/>
      <c r="G48" s="76"/>
      <c r="H48" s="77"/>
      <c r="I48" s="77"/>
    </row>
    <row r="49" spans="1:9" ht="96" customHeight="1">
      <c r="A49" s="149" t="s">
        <v>163</v>
      </c>
      <c r="B49" s="149"/>
      <c r="C49" s="149"/>
      <c r="D49" s="149"/>
      <c r="E49" s="149"/>
      <c r="F49" s="149"/>
      <c r="G49" s="149"/>
      <c r="H49" s="149"/>
      <c r="I49" s="149"/>
    </row>
    <row r="50" spans="1:9" ht="31.5" customHeight="1">
      <c r="A50" s="162" t="s">
        <v>99</v>
      </c>
      <c r="B50" s="162"/>
      <c r="C50" s="162"/>
      <c r="D50" s="162"/>
      <c r="E50" s="162"/>
      <c r="F50" s="162"/>
      <c r="G50" s="162"/>
      <c r="H50" s="162"/>
      <c r="I50" s="162"/>
    </row>
    <row r="51" spans="1:9" ht="13.5" customHeight="1">
      <c r="A51" s="163" t="str">
        <f>"Formulár bez príloh (dokladov) zašlite zároveň aj v elektronickej verzii (vo formáte .xlsx, .xls) na email: "</f>
        <v>Formulár bez príloh (dokladov) zašlite zároveň aj v elektronickej verzii (vo formáte .xlsx, .xls) na email: </v>
      </c>
      <c r="B51" s="163"/>
      <c r="C51" s="163"/>
      <c r="D51" s="163"/>
      <c r="E51" s="163"/>
      <c r="F51" s="163"/>
      <c r="G51" s="106" t="str">
        <f>+IF(C8=E68,"vyuctovanie.hraci@stz.sk","vyuctovanie.kluby@stz.sk")</f>
        <v>vyuctovanie.kluby@stz.sk</v>
      </c>
      <c r="H51" s="102"/>
      <c r="I51" s="102"/>
    </row>
    <row r="52" spans="1:9" ht="13.5" customHeight="1">
      <c r="A52" s="150" t="s">
        <v>58</v>
      </c>
      <c r="B52" s="150"/>
      <c r="C52" s="150"/>
      <c r="D52" s="150"/>
      <c r="E52" s="101">
        <f>IF(I6&lt;&gt;"",I6,"")</f>
        <v>22292117</v>
      </c>
      <c r="F52" s="78"/>
      <c r="G52" s="79"/>
      <c r="H52" s="79"/>
      <c r="I52" s="80"/>
    </row>
    <row r="53" spans="1:11" s="11" customFormat="1" ht="49.5" customHeight="1">
      <c r="A53" s="161" t="s">
        <v>162</v>
      </c>
      <c r="B53" s="161"/>
      <c r="C53" s="161"/>
      <c r="D53" s="161"/>
      <c r="E53" s="161"/>
      <c r="F53" s="161"/>
      <c r="G53" s="161"/>
      <c r="H53" s="161"/>
      <c r="I53" s="161"/>
      <c r="J53" s="10"/>
      <c r="K53" s="24"/>
    </row>
    <row r="54" spans="1:32" ht="6" customHeight="1">
      <c r="A54" s="145" t="s">
        <v>1</v>
      </c>
      <c r="B54" s="145"/>
      <c r="C54" s="151" t="s">
        <v>166</v>
      </c>
      <c r="D54" s="151"/>
      <c r="E54" s="151"/>
      <c r="F54" s="81"/>
      <c r="G54" s="8"/>
      <c r="J54" s="144" t="str">
        <f>+IF(C54="","vypracoval","OK")</f>
        <v>OK</v>
      </c>
      <c r="K54" s="82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</row>
    <row r="55" spans="1:32" ht="15.75">
      <c r="A55" s="145"/>
      <c r="B55" s="145"/>
      <c r="C55" s="152"/>
      <c r="D55" s="152"/>
      <c r="E55" s="152"/>
      <c r="F55" s="81"/>
      <c r="G55" s="8"/>
      <c r="J55" s="144"/>
      <c r="K55" s="41">
        <f>+IF(OR(J54="OK",J54=""),1,0)</f>
        <v>1</v>
      </c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</row>
    <row r="56" spans="1:32" ht="9" customHeight="1">
      <c r="A56" s="145" t="s">
        <v>57</v>
      </c>
      <c r="B56" s="145"/>
      <c r="C56" s="152" t="s">
        <v>167</v>
      </c>
      <c r="D56" s="152"/>
      <c r="E56" s="152"/>
      <c r="F56" s="81"/>
      <c r="J56" s="144" t="str">
        <f>+IF(C56="","telefón a email","OK")</f>
        <v>OK</v>
      </c>
      <c r="K56" s="82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</row>
    <row r="57" spans="1:32" ht="15.75">
      <c r="A57" s="145"/>
      <c r="B57" s="145"/>
      <c r="C57" s="152"/>
      <c r="D57" s="152"/>
      <c r="E57" s="152"/>
      <c r="F57" s="81"/>
      <c r="J57" s="144"/>
      <c r="K57" s="41">
        <f>+IF(OR(J56="OK",J56=""),1,0)</f>
        <v>1</v>
      </c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</row>
    <row r="58" spans="1:32" ht="9" customHeight="1">
      <c r="A58" s="145" t="s">
        <v>2</v>
      </c>
      <c r="B58" s="145"/>
      <c r="C58" s="146">
        <v>44722</v>
      </c>
      <c r="D58" s="146"/>
      <c r="E58" s="146"/>
      <c r="F58" s="83"/>
      <c r="G58" s="158"/>
      <c r="H58" s="158"/>
      <c r="I58" s="158"/>
      <c r="J58" s="144" t="str">
        <f>+IF(C58="","dátum","OK")</f>
        <v>OK</v>
      </c>
      <c r="K58" s="82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</row>
    <row r="59" spans="1:32" ht="15.75">
      <c r="A59" s="145"/>
      <c r="B59" s="145"/>
      <c r="C59" s="146"/>
      <c r="D59" s="146"/>
      <c r="E59" s="146"/>
      <c r="F59" s="84"/>
      <c r="G59" s="160" t="s">
        <v>141</v>
      </c>
      <c r="H59" s="160"/>
      <c r="I59" s="160"/>
      <c r="J59" s="144"/>
      <c r="K59" s="41">
        <f>+IF(OR(J58="OK",J58=""),1,0)</f>
        <v>1</v>
      </c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</row>
    <row r="60" spans="1:32" ht="3" customHeight="1">
      <c r="A60" s="85"/>
      <c r="B60" s="86"/>
      <c r="C60" s="86"/>
      <c r="D60" s="86"/>
      <c r="E60" s="86"/>
      <c r="F60" s="85"/>
      <c r="G60" s="157"/>
      <c r="H60" s="157"/>
      <c r="I60" s="157"/>
      <c r="J60" s="47"/>
      <c r="K60" s="82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</row>
    <row r="61" spans="1:32" ht="12.75" customHeight="1">
      <c r="A61" s="85"/>
      <c r="B61" s="153" t="str">
        <f>+IF(AND(K59,K57,K55,K42,K13:K39,K5:K9),"Formulár je vyplnený formálne správne.","Formulár vykazuje formálne chyby, opravte!!!")</f>
        <v>Formulár je vyplnený formálne správne.</v>
      </c>
      <c r="C61" s="153"/>
      <c r="D61" s="153"/>
      <c r="E61" s="153"/>
      <c r="F61" s="85"/>
      <c r="G61" s="157"/>
      <c r="H61" s="157"/>
      <c r="I61" s="157"/>
      <c r="J61" s="47"/>
      <c r="K61" s="82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</row>
    <row r="62" spans="1:32" ht="12.75" customHeight="1">
      <c r="A62" s="85"/>
      <c r="B62" s="153"/>
      <c r="C62" s="153"/>
      <c r="D62" s="153"/>
      <c r="E62" s="153"/>
      <c r="F62" s="85"/>
      <c r="G62" s="158"/>
      <c r="H62" s="158"/>
      <c r="I62" s="158"/>
      <c r="J62" s="47"/>
      <c r="K62" s="82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</row>
    <row r="63" spans="1:32" ht="12.75" customHeight="1">
      <c r="A63" s="85"/>
      <c r="B63" s="154"/>
      <c r="C63" s="154"/>
      <c r="D63" s="154"/>
      <c r="E63" s="154"/>
      <c r="F63" s="85"/>
      <c r="G63" s="159" t="s">
        <v>3</v>
      </c>
      <c r="H63" s="159"/>
      <c r="I63" s="159"/>
      <c r="J63" s="47"/>
      <c r="K63" s="82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</row>
    <row r="64" spans="1:9" ht="13.5" hidden="1">
      <c r="A64" s="87"/>
      <c r="B64" s="87"/>
      <c r="C64" s="87"/>
      <c r="D64" s="87"/>
      <c r="E64" s="88" t="s">
        <v>143</v>
      </c>
      <c r="F64" s="88"/>
      <c r="G64" s="87"/>
      <c r="H64" s="87"/>
      <c r="I64" s="87"/>
    </row>
    <row r="65" ht="13.5" hidden="1"/>
    <row r="66" spans="4:7" ht="13.5" hidden="1">
      <c r="D66" s="89"/>
      <c r="E66" s="90" t="s">
        <v>49</v>
      </c>
      <c r="F66" s="90"/>
      <c r="G66" s="89"/>
    </row>
    <row r="67" spans="4:7" ht="13.5" hidden="1">
      <c r="D67" s="91">
        <v>1</v>
      </c>
      <c r="E67" s="92" t="s">
        <v>16</v>
      </c>
      <c r="F67" s="92"/>
      <c r="G67" s="89"/>
    </row>
    <row r="68" spans="4:7" ht="13.5" hidden="1">
      <c r="D68" s="91">
        <v>2</v>
      </c>
      <c r="E68" s="92" t="s">
        <v>17</v>
      </c>
      <c r="F68" s="92"/>
      <c r="G68" s="89"/>
    </row>
    <row r="69" spans="4:7" ht="13.5" hidden="1">
      <c r="D69" s="91">
        <v>3</v>
      </c>
      <c r="E69" s="92" t="s">
        <v>18</v>
      </c>
      <c r="F69" s="92"/>
      <c r="G69" s="89"/>
    </row>
    <row r="70" spans="4:7" ht="13.5" hidden="1">
      <c r="D70" s="91">
        <v>4</v>
      </c>
      <c r="E70" s="92" t="s">
        <v>19</v>
      </c>
      <c r="F70" s="92"/>
      <c r="G70" s="89"/>
    </row>
    <row r="71" spans="4:7" ht="13.5" hidden="1">
      <c r="D71" s="91">
        <v>5</v>
      </c>
      <c r="E71" s="92" t="s">
        <v>23</v>
      </c>
      <c r="F71" s="92"/>
      <c r="G71" s="89"/>
    </row>
    <row r="72" spans="4:7" ht="13.5" hidden="1">
      <c r="D72" s="91">
        <v>6</v>
      </c>
      <c r="E72" s="92" t="s">
        <v>21</v>
      </c>
      <c r="F72" s="92"/>
      <c r="G72" s="89"/>
    </row>
    <row r="73" spans="4:7" ht="13.5" hidden="1">
      <c r="D73" s="91">
        <v>7</v>
      </c>
      <c r="E73" s="92" t="s">
        <v>20</v>
      </c>
      <c r="F73" s="92"/>
      <c r="G73" s="89"/>
    </row>
    <row r="74" spans="4:7" ht="13.5" hidden="1">
      <c r="D74" s="91">
        <v>8</v>
      </c>
      <c r="E74" s="92" t="s">
        <v>51</v>
      </c>
      <c r="F74" s="92"/>
      <c r="G74" s="89"/>
    </row>
    <row r="75" spans="4:7" ht="13.5" hidden="1">
      <c r="D75" s="91">
        <v>9</v>
      </c>
      <c r="E75" s="92" t="s">
        <v>22</v>
      </c>
      <c r="F75" s="92"/>
      <c r="G75" s="89"/>
    </row>
    <row r="76" spans="4:7" ht="13.5" hidden="1">
      <c r="D76" s="91">
        <v>10</v>
      </c>
      <c r="E76" s="92" t="s">
        <v>144</v>
      </c>
      <c r="F76" s="92"/>
      <c r="G76" s="89"/>
    </row>
    <row r="77" ht="13.5" hidden="1"/>
    <row r="78" ht="13.5" hidden="1">
      <c r="E78" s="92"/>
    </row>
    <row r="79" ht="13.5" hidden="1"/>
    <row r="80" ht="13.5" hidden="1"/>
    <row r="81" spans="4:6" ht="13.5" hidden="1">
      <c r="D81" s="93"/>
      <c r="E81" s="94" t="s">
        <v>25</v>
      </c>
      <c r="F81" s="94"/>
    </row>
    <row r="82" spans="4:6" ht="13.5" hidden="1">
      <c r="D82" s="95">
        <v>1</v>
      </c>
      <c r="E82" s="93"/>
      <c r="F82" s="93"/>
    </row>
    <row r="83" spans="4:6" ht="13.5" hidden="1">
      <c r="D83" s="95">
        <v>2</v>
      </c>
      <c r="E83" s="93" t="s">
        <v>139</v>
      </c>
      <c r="F83" s="93"/>
    </row>
    <row r="84" spans="4:6" ht="13.5" hidden="1">
      <c r="D84" s="95">
        <v>3</v>
      </c>
      <c r="E84" s="93" t="s">
        <v>41</v>
      </c>
      <c r="F84" s="93"/>
    </row>
    <row r="85" spans="4:6" ht="13.5" hidden="1">
      <c r="D85" s="95">
        <v>4</v>
      </c>
      <c r="E85" s="93" t="s">
        <v>26</v>
      </c>
      <c r="F85" s="93"/>
    </row>
    <row r="86" spans="4:6" ht="13.5" hidden="1">
      <c r="D86" s="95">
        <v>5</v>
      </c>
      <c r="E86" s="93" t="s">
        <v>27</v>
      </c>
      <c r="F86" s="93"/>
    </row>
    <row r="87" spans="4:6" ht="13.5" hidden="1">
      <c r="D87" s="95">
        <f>1+D86</f>
        <v>6</v>
      </c>
      <c r="E87" s="93" t="s">
        <v>28</v>
      </c>
      <c r="F87" s="93"/>
    </row>
    <row r="88" spans="4:6" ht="13.5" hidden="1">
      <c r="D88" s="95">
        <f aca="true" t="shared" si="2" ref="D88:D111">1+D87</f>
        <v>7</v>
      </c>
      <c r="E88" s="93" t="s">
        <v>29</v>
      </c>
      <c r="F88" s="93"/>
    </row>
    <row r="89" spans="4:6" ht="13.5" hidden="1">
      <c r="D89" s="95">
        <f t="shared" si="2"/>
        <v>8</v>
      </c>
      <c r="E89" s="93" t="s">
        <v>30</v>
      </c>
      <c r="F89" s="93"/>
    </row>
    <row r="90" spans="4:6" ht="13.5" hidden="1">
      <c r="D90" s="95">
        <f t="shared" si="2"/>
        <v>9</v>
      </c>
      <c r="E90" s="93" t="s">
        <v>31</v>
      </c>
      <c r="F90" s="93"/>
    </row>
    <row r="91" spans="4:6" ht="13.5" hidden="1">
      <c r="D91" s="95">
        <f t="shared" si="2"/>
        <v>10</v>
      </c>
      <c r="E91" s="93" t="s">
        <v>32</v>
      </c>
      <c r="F91" s="93"/>
    </row>
    <row r="92" spans="4:6" ht="13.5" hidden="1">
      <c r="D92" s="95">
        <f t="shared" si="2"/>
        <v>11</v>
      </c>
      <c r="E92" s="93" t="s">
        <v>33</v>
      </c>
      <c r="F92" s="93"/>
    </row>
    <row r="93" spans="4:6" ht="13.5" hidden="1">
      <c r="D93" s="95">
        <f t="shared" si="2"/>
        <v>12</v>
      </c>
      <c r="E93" s="93" t="s">
        <v>34</v>
      </c>
      <c r="F93" s="93"/>
    </row>
    <row r="94" spans="4:6" ht="13.5" hidden="1">
      <c r="D94" s="95">
        <f t="shared" si="2"/>
        <v>13</v>
      </c>
      <c r="E94" s="93" t="s">
        <v>52</v>
      </c>
      <c r="F94" s="93"/>
    </row>
    <row r="95" spans="4:6" ht="13.5" hidden="1">
      <c r="D95" s="95">
        <f t="shared" si="2"/>
        <v>14</v>
      </c>
      <c r="E95" s="93" t="s">
        <v>53</v>
      </c>
      <c r="F95" s="93"/>
    </row>
    <row r="96" spans="4:6" ht="13.5" hidden="1">
      <c r="D96" s="95">
        <f t="shared" si="2"/>
        <v>15</v>
      </c>
      <c r="E96" s="93" t="s">
        <v>54</v>
      </c>
      <c r="F96" s="93"/>
    </row>
    <row r="97" spans="4:6" ht="13.5" hidden="1">
      <c r="D97" s="95">
        <f t="shared" si="2"/>
        <v>16</v>
      </c>
      <c r="E97" s="93" t="s">
        <v>35</v>
      </c>
      <c r="F97" s="93"/>
    </row>
    <row r="98" spans="4:6" ht="13.5" hidden="1">
      <c r="D98" s="95">
        <f t="shared" si="2"/>
        <v>17</v>
      </c>
      <c r="E98" s="93" t="s">
        <v>36</v>
      </c>
      <c r="F98" s="93"/>
    </row>
    <row r="99" spans="4:6" ht="13.5" hidden="1">
      <c r="D99" s="95">
        <f t="shared" si="2"/>
        <v>18</v>
      </c>
      <c r="E99" s="93" t="s">
        <v>37</v>
      </c>
      <c r="F99" s="93"/>
    </row>
    <row r="100" spans="4:6" ht="13.5" hidden="1">
      <c r="D100" s="95">
        <f t="shared" si="2"/>
        <v>19</v>
      </c>
      <c r="E100" s="93" t="s">
        <v>38</v>
      </c>
      <c r="F100" s="93"/>
    </row>
    <row r="101" spans="4:6" ht="13.5" hidden="1">
      <c r="D101" s="95">
        <f t="shared" si="2"/>
        <v>20</v>
      </c>
      <c r="E101" s="93" t="s">
        <v>42</v>
      </c>
      <c r="F101" s="93"/>
    </row>
    <row r="102" spans="4:6" ht="13.5" hidden="1">
      <c r="D102" s="95">
        <f t="shared" si="2"/>
        <v>21</v>
      </c>
      <c r="E102" s="93" t="s">
        <v>43</v>
      </c>
      <c r="F102" s="93"/>
    </row>
    <row r="103" spans="4:6" ht="13.5" hidden="1">
      <c r="D103" s="95">
        <f t="shared" si="2"/>
        <v>22</v>
      </c>
      <c r="E103" s="93" t="s">
        <v>44</v>
      </c>
      <c r="F103" s="93"/>
    </row>
    <row r="104" spans="4:6" ht="13.5" hidden="1">
      <c r="D104" s="95">
        <f t="shared" si="2"/>
        <v>23</v>
      </c>
      <c r="E104" s="93" t="s">
        <v>45</v>
      </c>
      <c r="F104" s="93"/>
    </row>
    <row r="105" spans="4:6" ht="13.5" hidden="1">
      <c r="D105" s="95">
        <f t="shared" si="2"/>
        <v>24</v>
      </c>
      <c r="E105" s="93" t="s">
        <v>46</v>
      </c>
      <c r="F105" s="93"/>
    </row>
    <row r="106" spans="4:6" ht="13.5" hidden="1">
      <c r="D106" s="95">
        <f t="shared" si="2"/>
        <v>25</v>
      </c>
      <c r="E106" s="93" t="s">
        <v>47</v>
      </c>
      <c r="F106" s="93"/>
    </row>
    <row r="107" spans="4:6" ht="13.5" hidden="1">
      <c r="D107" s="95">
        <f t="shared" si="2"/>
        <v>26</v>
      </c>
      <c r="E107" s="93" t="s">
        <v>48</v>
      </c>
      <c r="F107" s="93"/>
    </row>
    <row r="108" spans="4:6" ht="13.5" hidden="1">
      <c r="D108" s="95">
        <f t="shared" si="2"/>
        <v>27</v>
      </c>
      <c r="E108" s="93" t="s">
        <v>39</v>
      </c>
      <c r="F108" s="93"/>
    </row>
    <row r="109" spans="4:6" ht="13.5" hidden="1">
      <c r="D109" s="95">
        <f t="shared" si="2"/>
        <v>28</v>
      </c>
      <c r="E109" s="93" t="s">
        <v>40</v>
      </c>
      <c r="F109" s="93"/>
    </row>
    <row r="110" spans="4:6" ht="13.5" hidden="1">
      <c r="D110" s="95">
        <f t="shared" si="2"/>
        <v>29</v>
      </c>
      <c r="E110" s="93" t="s">
        <v>55</v>
      </c>
      <c r="F110" s="93"/>
    </row>
    <row r="111" spans="4:6" ht="13.5" hidden="1">
      <c r="D111" s="95">
        <f t="shared" si="2"/>
        <v>30</v>
      </c>
      <c r="E111" s="93" t="s">
        <v>56</v>
      </c>
      <c r="F111" s="93"/>
    </row>
    <row r="112" spans="4:6" ht="13.5" hidden="1">
      <c r="D112" s="95">
        <v>31</v>
      </c>
      <c r="E112" s="93" t="s">
        <v>168</v>
      </c>
      <c r="F112" s="93"/>
    </row>
    <row r="113" spans="4:6" ht="13.5" hidden="1">
      <c r="D113" s="95">
        <v>32</v>
      </c>
      <c r="E113" s="93" t="s">
        <v>169</v>
      </c>
      <c r="F113" s="93"/>
    </row>
    <row r="114" spans="4:6" ht="13.5" hidden="1">
      <c r="D114" s="95">
        <v>33</v>
      </c>
      <c r="E114" s="93" t="s">
        <v>170</v>
      </c>
      <c r="F114" s="93"/>
    </row>
    <row r="115" ht="13.5" hidden="1"/>
    <row r="116" ht="13.5" hidden="1"/>
    <row r="117" ht="13.5" hidden="1"/>
    <row r="118" spans="4:6" ht="14.25" hidden="1">
      <c r="D118" s="93"/>
      <c r="E118" s="94" t="s">
        <v>91</v>
      </c>
      <c r="F118" s="96"/>
    </row>
    <row r="119" spans="4:6" ht="14.25" hidden="1">
      <c r="D119" s="95">
        <v>1</v>
      </c>
      <c r="E119" s="93" t="s">
        <v>92</v>
      </c>
      <c r="F119" s="97"/>
    </row>
    <row r="120" spans="4:6" ht="14.25" hidden="1">
      <c r="D120" s="95">
        <v>2</v>
      </c>
      <c r="E120" s="93" t="s">
        <v>94</v>
      </c>
      <c r="F120" s="97"/>
    </row>
    <row r="121" spans="4:6" ht="14.25" hidden="1">
      <c r="D121" s="95">
        <v>3</v>
      </c>
      <c r="E121" s="93" t="s">
        <v>93</v>
      </c>
      <c r="F121" s="97"/>
    </row>
    <row r="122" spans="4:6" ht="14.25" hidden="1">
      <c r="D122" s="95">
        <v>4</v>
      </c>
      <c r="E122" s="93"/>
      <c r="F122" s="97"/>
    </row>
    <row r="123" ht="13.5" hidden="1"/>
    <row r="124" spans="4:6" ht="13.5" hidden="1">
      <c r="D124" s="98"/>
      <c r="E124" s="99" t="s">
        <v>146</v>
      </c>
      <c r="F124" s="98"/>
    </row>
    <row r="125" spans="4:9" ht="13.5" hidden="1">
      <c r="D125" s="100">
        <v>1</v>
      </c>
      <c r="E125" s="25" t="s">
        <v>147</v>
      </c>
      <c r="F125" s="25"/>
      <c r="G125" s="26"/>
      <c r="H125" s="26"/>
      <c r="I125" s="26"/>
    </row>
    <row r="126" spans="4:6" ht="13.5" hidden="1">
      <c r="D126" s="100">
        <v>2</v>
      </c>
      <c r="E126" s="98" t="s">
        <v>148</v>
      </c>
      <c r="F126" s="98"/>
    </row>
    <row r="127" ht="13.5" hidden="1"/>
    <row r="128" ht="12.75"/>
    <row r="129" ht="12.75"/>
    <row r="130" ht="12.75"/>
    <row r="131" ht="12.75"/>
    <row r="132" ht="12.75"/>
    <row r="133" ht="12.75"/>
    <row r="134" ht="12.75"/>
    <row r="135" ht="12.75"/>
  </sheetData>
  <sheetProtection password="C242" sheet="1" objects="1" scenarios="1" insertRows="0"/>
  <mergeCells count="40">
    <mergeCell ref="A58:B59"/>
    <mergeCell ref="C58:E59"/>
    <mergeCell ref="G58:I58"/>
    <mergeCell ref="J58:J59"/>
    <mergeCell ref="G59:I59"/>
    <mergeCell ref="G60:I62"/>
    <mergeCell ref="B61:E63"/>
    <mergeCell ref="G63:I63"/>
    <mergeCell ref="A54:B55"/>
    <mergeCell ref="C54:E55"/>
    <mergeCell ref="J54:J55"/>
    <mergeCell ref="A56:B57"/>
    <mergeCell ref="C56:E57"/>
    <mergeCell ref="J56:J57"/>
    <mergeCell ref="B47:E47"/>
    <mergeCell ref="A49:I49"/>
    <mergeCell ref="A50:I50"/>
    <mergeCell ref="A51:F51"/>
    <mergeCell ref="A52:D52"/>
    <mergeCell ref="A53:I53"/>
    <mergeCell ref="A9:B9"/>
    <mergeCell ref="B40:E40"/>
    <mergeCell ref="B41:G41"/>
    <mergeCell ref="B42:E42"/>
    <mergeCell ref="B44:E44"/>
    <mergeCell ref="B46:E46"/>
    <mergeCell ref="A6:B6"/>
    <mergeCell ref="E6:G6"/>
    <mergeCell ref="A7:B7"/>
    <mergeCell ref="C7:E7"/>
    <mergeCell ref="F7:G7"/>
    <mergeCell ref="A8:B8"/>
    <mergeCell ref="C8:E8"/>
    <mergeCell ref="G8:I8"/>
    <mergeCell ref="A1:E1"/>
    <mergeCell ref="F1:I1"/>
    <mergeCell ref="A3:I3"/>
    <mergeCell ref="G4:I4"/>
    <mergeCell ref="C5:D5"/>
    <mergeCell ref="E5:I5"/>
  </mergeCells>
  <conditionalFormatting sqref="J13:J29 J5:J9 J38:J39">
    <cfRule type="cellIs" priority="6" dxfId="0" operator="equal" stopIfTrue="1">
      <formula>"OK"</formula>
    </cfRule>
  </conditionalFormatting>
  <conditionalFormatting sqref="J54:J59">
    <cfRule type="cellIs" priority="5" dxfId="0" operator="equal" stopIfTrue="1">
      <formula>"OK"</formula>
    </cfRule>
  </conditionalFormatting>
  <conditionalFormatting sqref="J42">
    <cfRule type="cellIs" priority="4" dxfId="0" operator="equal" stopIfTrue="1">
      <formula>"OK"</formula>
    </cfRule>
  </conditionalFormatting>
  <conditionalFormatting sqref="C60:E60 B60:B61 F1:I1">
    <cfRule type="cellIs" priority="3" dxfId="0" operator="equal" stopIfTrue="1">
      <formula>"Formulár je vyplnený formálne správne."</formula>
    </cfRule>
  </conditionalFormatting>
  <conditionalFormatting sqref="J30:J32">
    <cfRule type="cellIs" priority="2" dxfId="0" operator="equal" stopIfTrue="1">
      <formula>"OK"</formula>
    </cfRule>
  </conditionalFormatting>
  <conditionalFormatting sqref="J33:J37">
    <cfRule type="cellIs" priority="1" dxfId="0" operator="equal" stopIfTrue="1">
      <formula>"OK"</formula>
    </cfRule>
  </conditionalFormatting>
  <dataValidations count="24">
    <dataValidation type="date" allowBlank="1" showInputMessage="1" showErrorMessage="1" errorTitle="Chyba" error="Uveďte dátum v rozmedzí 1.1.2021 - 31.12.2021" sqref="D13:D23">
      <formula1>44197</formula1>
      <formula2>44561</formula2>
    </dataValidation>
    <dataValidation type="date" allowBlank="1" showInputMessage="1" showErrorMessage="1" promptTitle="Dátum konca obdobia/podujatia" prompt="Uveďte dátum ukončenia obdobia vyúčtovania alebo ukončenia podujatia." errorTitle="Chyba" error="Dátum musí byť v rozmedzí &quot;od&quot; až 31.12.2022" sqref="I9">
      <formula1>H9</formula1>
      <formula2>44926</formula2>
    </dataValidation>
    <dataValidation type="decimal" operator="greaterThanOrEqual" allowBlank="1" showInputMessage="1" showErrorMessage="1" errorTitle="Chyba" error="Zadajte kladnú číselnú hodnotu" sqref="H41:H42">
      <formula1>0</formula1>
    </dataValidation>
    <dataValidation type="decimal" operator="greaterThanOrEqual" allowBlank="1" showInputMessage="1" showErrorMessage="1" errorTitle="Chyba" error="Uveďte kladnú číselnú hodnotu." sqref="H43">
      <formula1>0</formula1>
    </dataValidation>
    <dataValidation type="decimal" operator="greaterThanOrEqual" allowBlank="1" showInputMessage="1" showErrorMessage="1" errorTitle="Chyba" error="Uveďte kladnú číselnú hodnotu" sqref="H46">
      <formula1>0</formula1>
    </dataValidation>
    <dataValidation type="date" allowBlank="1" showInputMessage="1" showErrorMessage="1" errorTitle="Chyba" error="Uveďte dátum v rozmedzí 1.1.2022-31.12.2022." sqref="C58:E59">
      <formula1>44562</formula1>
      <formula2>44926</formula2>
    </dataValidation>
    <dataValidation type="date" allowBlank="1" showInputMessage="1" showErrorMessage="1" sqref="D11">
      <formula1>42370</formula1>
      <formula2>42735</formula2>
    </dataValidation>
    <dataValidation type="list" allowBlank="1" showInputMessage="1" showErrorMessage="1" promptTitle="Príjemca finančného príspevku" prompt="Vyberte možnosť z rozbaľovacieho zoznamu.&#10;&#10;V prípade Zmluvy o finančnom príspevku pre športovca, ak po podpise Dodatku k zmluve idú finančné prostriedky pre športovca na bank.účet klubu, je príjemcom klub." errorTitle="Chyba" error="Neplatný údaj, vyberte možnosť z rozbaľovacieho zoznamu" sqref="C5:D5">
      <formula1>$E$119:$E$121</formula1>
    </dataValidation>
    <dataValidation allowBlank="1" showInputMessage="1" showErrorMessage="1" promptTitle="Názov príjemcu" prompt="V prípade klubu uviesť oficiálny názov klubu v zmysle zakladacieho dokumentu (stanovy), zapísaný v registri občianskych združení alebo v obchodnom registri.&#10;V prípade športovca uviesť meno a priezvisko." sqref="E5:I5"/>
    <dataValidation type="textLength" operator="lessThan" allowBlank="1" showInputMessage="1" showErrorMessage="1" promptTitle="IČO alebo dátum narodenia" prompt="Ak je príjemcom klub alebo RTZ, uveďťe jeho IČO.&#10;Ak je príjemcom športovec, uveďte jeho dátum narodenia." sqref="C6">
      <formula1>11</formula1>
    </dataValidation>
    <dataValidation type="textLength" operator="greaterThan" allowBlank="1" showInputMessage="1" showErrorMessage="1" sqref="E6:G6">
      <formula1>0</formula1>
    </dataValidation>
    <dataValidation type="whole" allowBlank="1" showInputMessage="1" showErrorMessage="1" promptTitle="Číslo zmluvy" prompt="Uveďte 8 miestne číslo zmluvy uvedené na jej 1.strane" errorTitle="Chyba" error="Uveďte platné 8 miestne číslo zmluvy vo formáte 2RRXXXXX" sqref="I6">
      <formula1>21600000</formula1>
      <formula2>22300000</formula2>
    </dataValidation>
    <dataValidation allowBlank="1" showInputMessage="1" showErrorMessage="1" prompt="Uveďte dodatok alebo poznámku k názvu zmluvy, ak je to potrebné na lepšiu identifikáciu zmluvy." sqref="G8:I8"/>
    <dataValidation type="list" allowBlank="1" showInputMessage="1" showErrorMessage="1" promptTitle="Typ zmluvy" prompt="Vyberte typ zmluvy z rozbaľovacieho zoznamu" sqref="C8:E8">
      <formula1>$E$67:$E$76</formula1>
    </dataValidation>
    <dataValidation type="list" allowBlank="1" showInputMessage="1" showErrorMessage="1" promptTitle="Kategória podujatia" prompt="Vyplňte kategóriu podujatia z rozbaľovacieho zoznamu (iba v prípade Zmluvy na organizáciu podujatia : majstrovstvá SR a regiónov jednotlivcov a družstiev, medzinárodné turnaje v SR, Detský DCaFC)." sqref="E9">
      <formula1>$E$82:$E$114</formula1>
    </dataValidation>
    <dataValidation operator="equal" allowBlank="1" showInputMessage="1" showErrorMessage="1" sqref="H7"/>
    <dataValidation type="decimal" allowBlank="1" showInputMessage="1" showErrorMessage="1" promptTitle="Ročná hodnota zmluvy" prompt="Uveďte číslo, ktoré predstavuje ročnú hodnotu príspevku zo strany STZ v zmysle zmluvy" errorTitle="Chyba" error="Uveďte číslo (bez čiarok, medzier a pod.) v rozmedzí 0 - 100000" sqref="I7">
      <formula1>0</formula1>
      <formula2>100000</formula2>
    </dataValidation>
    <dataValidation type="whole" allowBlank="1" showInputMessage="1" showErrorMessage="1" promptTitle="Počet účastníkov podujatia" prompt="V prípade organizácie podujatia uveďte počet jeho účastníkov - športovcov (celé číslo v rozmedzí 1 - 1000).&#10;Iba v prípade podujatí - majstrovstvá SR a regiónov jednotlivcov a družstiev, medzinárodné turnaje v SR, Detský DCaFC." errorTitle="Chyba" error="uveďte celé číslo v rozmedzí 1 - 1000" sqref="C9">
      <formula1>1</formula1>
      <formula2>1000</formula2>
    </dataValidation>
    <dataValidation type="date" allowBlank="1" showInputMessage="1" showErrorMessage="1" promptTitle="Dátum začiatku obdobia/podujatia" prompt="Uveďte dátum začiatku obdobia vyúčtovania, alebo dátum začiatku podujatia" errorTitle="Chyba" error="Dátum nie je v rozmedzí 1.11.2021-31.12.2022" sqref="H9">
      <formula1>44501</formula1>
      <formula2>44926</formula2>
    </dataValidation>
    <dataValidation type="textLength" operator="equal" allowBlank="1" showInputMessage="1" showErrorMessage="1" promptTitle="Bankový účet vo formáte IBAN" prompt="Uveďte 24 miestne číslo bankového účtu IBAN (bez medzier)" errorTitle="Chyba" error="Zadaný údaj IBAN nemá 24 znakov (medzery vynechajte)" sqref="F7:G7">
      <formula1>24</formula1>
    </dataValidation>
    <dataValidation type="decimal" operator="greaterThanOrEqual" allowBlank="1" showInputMessage="1" showErrorMessage="1" errorTitle="Chyba" error="Uveďte číselnú nezápornú hodnotu" sqref="H13:H39">
      <formula1>0</formula1>
    </dataValidation>
    <dataValidation type="textLength" showInputMessage="1" showErrorMessage="1" errorTitle="Chyba" error="Uveďťe IČO dodávateľa (max.15 znakov). Ak nemá IČO, uveďte 0 (nula)." sqref="F13:F39">
      <formula1>1</formula1>
      <formula2>15</formula2>
    </dataValidation>
    <dataValidation type="list" allowBlank="1" showInputMessage="1" showErrorMessage="1" promptTitle="Bankový účet (IBAN)" prompt="Vyberte typ bankového účtu z rozbaľovacieho zoznamu.&#10;Pri refundácii finančných prostriedkov (bez zaslaných záloh od STZ) nie je potrebný samostatný bankový účet na príjem verejných prostriedkov, stačí použiť bežný bankový účet." errorTitle="Chyba" error="Vyberte hodnotu z rozbaľovacieho zoznamu." sqref="C7:E7">
      <formula1>$E$125:$E$126</formula1>
    </dataValidation>
    <dataValidation type="date" allowBlank="1" showInputMessage="1" showErrorMessage="1" errorTitle="Chyba" error="Uveďte dátum v rozmedzí 1.1.2022 - 31.12.2022" sqref="D24:D39">
      <formula1>44562</formula1>
      <formula2>44926</formula2>
    </dataValidation>
  </dataValidations>
  <printOptions/>
  <pageMargins left="0.5118110236220472" right="0.5118110236220472" top="0.3937007874015748" bottom="0.3937007874015748" header="0.31496062992125984" footer="0.31496062992125984"/>
  <pageSetup fitToHeight="1" fitToWidth="1" orientation="portrait" paperSize="9" scale="72" r:id="rId3"/>
  <headerFooter>
    <oddFooter>&amp;L&amp;8&amp;F&amp;C&amp;8verzia formulára V2, 9.2.2022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AF126"/>
  <sheetViews>
    <sheetView zoomScalePageLayoutView="0" workbookViewId="0" topLeftCell="A4">
      <selection activeCell="I7" sqref="I7"/>
    </sheetView>
  </sheetViews>
  <sheetFormatPr defaultColWidth="9.140625" defaultRowHeight="12.75"/>
  <cols>
    <col min="1" max="1" width="7.28125" style="9" customWidth="1"/>
    <col min="2" max="2" width="11.00390625" style="9" customWidth="1"/>
    <col min="3" max="3" width="12.00390625" style="9" customWidth="1"/>
    <col min="4" max="4" width="10.140625" style="9" customWidth="1"/>
    <col min="5" max="5" width="31.57421875" style="9" customWidth="1"/>
    <col min="6" max="6" width="9.00390625" style="9" customWidth="1"/>
    <col min="7" max="7" width="23.8515625" style="9" customWidth="1"/>
    <col min="8" max="9" width="11.57421875" style="9" customWidth="1"/>
    <col min="10" max="10" width="20.00390625" style="9" customWidth="1"/>
    <col min="11" max="11" width="10.28125" style="45" bestFit="1" customWidth="1"/>
    <col min="12" max="16384" width="8.8515625" style="9" customWidth="1"/>
  </cols>
  <sheetData>
    <row r="1" spans="1:32" s="29" customFormat="1" ht="24.75" customHeight="1">
      <c r="A1" s="156" t="s">
        <v>181</v>
      </c>
      <c r="B1" s="156"/>
      <c r="C1" s="156"/>
      <c r="D1" s="156"/>
      <c r="E1" s="156"/>
      <c r="F1" s="155" t="str">
        <f>+IF(AND(K59,K57,K55,K42,K13:K39,K5:K9),"Formulár je vyplnený formálne správne.","Formulár vykazuje formálne chyby, opravte!!!")</f>
        <v>Formulár je vyplnený formálne správne.</v>
      </c>
      <c r="G1" s="155"/>
      <c r="H1" s="155"/>
      <c r="I1" s="155"/>
      <c r="J1" s="104" t="s">
        <v>164</v>
      </c>
      <c r="K1" s="27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</row>
    <row r="2" spans="1:32" s="31" customFormat="1" ht="4.5" customHeight="1">
      <c r="A2" s="30"/>
      <c r="J2" s="32"/>
      <c r="K2" s="33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</row>
    <row r="3" spans="1:32" s="35" customFormat="1" ht="18" customHeight="1">
      <c r="A3" s="165" t="s">
        <v>59</v>
      </c>
      <c r="B3" s="165"/>
      <c r="C3" s="165"/>
      <c r="D3" s="165"/>
      <c r="E3" s="165"/>
      <c r="F3" s="165"/>
      <c r="G3" s="165"/>
      <c r="H3" s="165"/>
      <c r="I3" s="165"/>
      <c r="J3" s="103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</row>
    <row r="4" spans="1:32" s="31" customFormat="1" ht="6" customHeight="1">
      <c r="A4" s="26"/>
      <c r="B4" s="36"/>
      <c r="C4" s="36"/>
      <c r="D4" s="37"/>
      <c r="E4" s="36"/>
      <c r="F4" s="36"/>
      <c r="G4" s="174"/>
      <c r="H4" s="174"/>
      <c r="I4" s="174"/>
      <c r="J4" s="32"/>
      <c r="K4" s="33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</row>
    <row r="5" spans="1:32" s="35" customFormat="1" ht="21.75" customHeight="1" thickBot="1">
      <c r="A5" s="38" t="s">
        <v>95</v>
      </c>
      <c r="B5" s="39"/>
      <c r="C5" s="175" t="s">
        <v>93</v>
      </c>
      <c r="D5" s="175"/>
      <c r="E5" s="172" t="s">
        <v>77</v>
      </c>
      <c r="F5" s="172"/>
      <c r="G5" s="172"/>
      <c r="H5" s="172"/>
      <c r="I5" s="173"/>
      <c r="J5" s="40" t="str">
        <f>+IF(IF(C5&lt;&gt;"","","Príjemca,")&amp;IF(E5&lt;&gt;"","","názov klubu")="","OK",IF(C5&lt;&gt;"","","Príjemca,")&amp;IF(E5&lt;&gt;"","","názov klubu/meno a priezvisko športovca"))</f>
        <v>OK</v>
      </c>
      <c r="K5" s="41">
        <f>+IF(OR(J5="OK",J5=""),1,0)</f>
        <v>1</v>
      </c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</row>
    <row r="6" spans="1:32" s="31" customFormat="1" ht="21.75" customHeight="1" thickBot="1">
      <c r="A6" s="164" t="str">
        <f>IF(C5="Športovec","Dátum narodenia :","IČO :")</f>
        <v>Dátum narodenia :</v>
      </c>
      <c r="B6" s="164"/>
      <c r="C6" s="5" t="s">
        <v>171</v>
      </c>
      <c r="D6" s="6" t="s">
        <v>11</v>
      </c>
      <c r="E6" s="169" t="s">
        <v>172</v>
      </c>
      <c r="F6" s="169"/>
      <c r="G6" s="169"/>
      <c r="H6" s="19" t="s">
        <v>98</v>
      </c>
      <c r="I6" s="18">
        <v>22192217</v>
      </c>
      <c r="J6" s="40" t="str">
        <f>+IF(AND(C6&lt;&gt;"",E6&lt;&gt;"",I6&lt;&gt;""),"OK",IF(C6="","IČO/dátum narodenia,","")&amp;IF(E6="","adresa,","")&amp;IF(I6="","číslo zmluvy",""))</f>
        <v>OK</v>
      </c>
      <c r="K6" s="41">
        <f>+IF(OR(J6="OK",J6=""),1,0)</f>
        <v>1</v>
      </c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</row>
    <row r="7" spans="1:32" s="31" customFormat="1" ht="21.75" customHeight="1">
      <c r="A7" s="176" t="s">
        <v>145</v>
      </c>
      <c r="B7" s="176"/>
      <c r="C7" s="184" t="s">
        <v>148</v>
      </c>
      <c r="D7" s="184"/>
      <c r="E7" s="184"/>
      <c r="F7" s="182" t="s">
        <v>173</v>
      </c>
      <c r="G7" s="182"/>
      <c r="H7" s="42" t="s">
        <v>136</v>
      </c>
      <c r="I7" s="143">
        <v>0</v>
      </c>
      <c r="J7" s="40" t="str">
        <f>+IF(AND(C7&lt;&gt;"",F7&lt;&gt;"",I7&lt;&gt;""),"OK",IF(C7="","typ účtu,","")&amp;IF(F7="","IBAN,","")&amp;IF(I7="","ročná hodnota zmluvy",""))</f>
        <v>OK</v>
      </c>
      <c r="K7" s="41">
        <f>+IF(OR(J7="OK",J7=""),1,0)</f>
        <v>1</v>
      </c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</row>
    <row r="8" spans="1:32" s="31" customFormat="1" ht="21.75" customHeight="1">
      <c r="A8" s="176" t="s">
        <v>50</v>
      </c>
      <c r="B8" s="176"/>
      <c r="C8" s="181" t="s">
        <v>144</v>
      </c>
      <c r="D8" s="181"/>
      <c r="E8" s="181"/>
      <c r="F8" s="43"/>
      <c r="G8" s="183" t="s">
        <v>207</v>
      </c>
      <c r="H8" s="183"/>
      <c r="I8" s="183"/>
      <c r="J8" s="40" t="str">
        <f>+IF(IF(C8="","Typ a názov zmluvy","")&amp;IF(OR(C8=E71,AND(C8=E68,C5=E119),C8=E76),IF(G8="","doplňujúci údaj k názvu zmluvy",""),"")="","OK",IF(C8="","Typ a názov zmluvy","")&amp;IF(OR(C8=E71,AND(C8=E68,C5=E119),C8=E76),IF(G8="","doplňujúci údaj k názvu zmluvy",""),""))</f>
        <v>OK</v>
      </c>
      <c r="K8" s="41">
        <f>+IF(OR(J8="OK",J8=""),1,0)</f>
        <v>1</v>
      </c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</row>
    <row r="9" spans="1:32" s="31" customFormat="1" ht="21" customHeight="1">
      <c r="A9" s="170" t="s">
        <v>137</v>
      </c>
      <c r="B9" s="171"/>
      <c r="C9" s="21"/>
      <c r="D9" s="7" t="s">
        <v>24</v>
      </c>
      <c r="E9" s="22"/>
      <c r="F9" s="44">
        <f>+IF(OR(C8=E69,C8=E70,C8=E71,C8=E72,C8=E73,C8=E74),1,0)</f>
        <v>0</v>
      </c>
      <c r="G9" s="20" t="s">
        <v>138</v>
      </c>
      <c r="H9" s="1">
        <v>44887</v>
      </c>
      <c r="I9" s="1">
        <v>44892</v>
      </c>
      <c r="J9" s="40" t="str">
        <f>+IF(IF(F9=1,IF(C9="","počet účastníkov,","")&amp;IF(E9="","kategória,",""),"")&amp;IF(H9="","od,","")&amp;IF(I9="","do","")="","OK",IF(F9=1,IF(C9="","počet účastníkov,","")&amp;IF(E9="","kategória,",""),"")&amp;IF(H9="","od,","")&amp;IF(I9="","do",""))</f>
        <v>OK</v>
      </c>
      <c r="K9" s="41">
        <f>+IF(OR(J9="OK",J9=""),1,0)</f>
        <v>1</v>
      </c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</row>
    <row r="10" ht="6" customHeight="1">
      <c r="D10" s="45">
        <v>1</v>
      </c>
    </row>
    <row r="11" spans="1:9" ht="84" customHeight="1">
      <c r="A11" s="2" t="s">
        <v>142</v>
      </c>
      <c r="B11" s="105" t="s">
        <v>161</v>
      </c>
      <c r="C11" s="3" t="s">
        <v>8</v>
      </c>
      <c r="D11" s="3" t="s">
        <v>9</v>
      </c>
      <c r="E11" s="3" t="s">
        <v>182</v>
      </c>
      <c r="F11" s="3" t="s">
        <v>183</v>
      </c>
      <c r="G11" s="3" t="s">
        <v>10</v>
      </c>
      <c r="H11" s="4" t="s">
        <v>82</v>
      </c>
      <c r="I11" s="12" t="s">
        <v>87</v>
      </c>
    </row>
    <row r="12" spans="1:11" ht="36" customHeight="1">
      <c r="A12" s="133" t="s">
        <v>140</v>
      </c>
      <c r="B12" s="113">
        <f>+I6</f>
        <v>22192217</v>
      </c>
      <c r="C12" s="114"/>
      <c r="D12" s="114"/>
      <c r="E12" s="120" t="str">
        <f>+C8&amp;","&amp;IF(G8&lt;&gt;"",G8&amp;",","")&amp;IF(E9&lt;&gt;"","kategória:"&amp;E9&amp;",","")&amp;IF(F9,"dátum konania od: "&amp;DAY(H9)&amp;"."&amp;MONTH(H9)&amp;"."&amp;YEAR(H9)&amp;" do: "&amp;DAY(I9)&amp;"."&amp;MONTH(I9)&amp;"."&amp;YEAR(I9)&amp;", počet účastníkov: "&amp;C9&amp;",","")&amp;" ročná hodnota zmluvy: "&amp;I7&amp;" €"</f>
        <v>Zmluva (iný zmluvný vzťah),SAE, Dubai, ITF $100.000, ročná hodnota zmluvy: 0 €</v>
      </c>
      <c r="F12" s="115" t="str">
        <f>+C6</f>
        <v>15.1.2002</v>
      </c>
      <c r="G12" s="115" t="str">
        <f>+E5</f>
        <v>Jana Malá</v>
      </c>
      <c r="H12" s="114">
        <v>0</v>
      </c>
      <c r="I12" s="116"/>
      <c r="K12" s="46"/>
    </row>
    <row r="13" spans="1:10" s="110" customFormat="1" ht="38.25">
      <c r="A13" s="121">
        <v>1</v>
      </c>
      <c r="B13" s="117">
        <f>+B$12</f>
        <v>22192217</v>
      </c>
      <c r="C13" s="134" t="s">
        <v>205</v>
      </c>
      <c r="D13" s="135">
        <v>44880</v>
      </c>
      <c r="E13" s="136" t="s">
        <v>196</v>
      </c>
      <c r="F13" s="137">
        <v>35772271</v>
      </c>
      <c r="G13" s="134" t="s">
        <v>197</v>
      </c>
      <c r="H13" s="138">
        <v>555.55</v>
      </c>
      <c r="I13" s="15"/>
      <c r="J13" s="111" t="str">
        <f>+IF(AND(C13&lt;&gt;"",D13&lt;&gt;"",E13&lt;&gt;"",F13&lt;&gt;"",G13&lt;&gt;"",H13&lt;&gt;""),"OK",IF(AND(C13="",D13="",E13="",F13="",G13="",H13=""),"","doplňte ďalšie údaje"))</f>
        <v>OK</v>
      </c>
    </row>
    <row r="14" spans="1:10" s="110" customFormat="1" ht="38.25">
      <c r="A14" s="121">
        <v>2</v>
      </c>
      <c r="B14" s="117">
        <f aca="true" t="shared" si="0" ref="B14:B38">+B$12</f>
        <v>22192217</v>
      </c>
      <c r="C14" s="134" t="s">
        <v>206</v>
      </c>
      <c r="D14" s="135">
        <v>44892</v>
      </c>
      <c r="E14" s="136" t="s">
        <v>208</v>
      </c>
      <c r="F14" s="139">
        <v>11111111</v>
      </c>
      <c r="G14" s="134" t="s">
        <v>198</v>
      </c>
      <c r="H14" s="138">
        <v>1100</v>
      </c>
      <c r="I14" s="15"/>
      <c r="J14" s="111" t="str">
        <f aca="true" t="shared" si="1" ref="J14:J37">+IF(AND(C14&lt;&gt;"",D14&lt;&gt;"",E14&lt;&gt;"",F14&lt;&gt;"",G14&lt;&gt;"",H14&lt;&gt;""),"OK",IF(AND(C14="",D14="",E14="",F14="",G14="",H14=""),"","doplňte ďalšie údaje"))</f>
        <v>OK</v>
      </c>
    </row>
    <row r="15" spans="1:10" s="110" customFormat="1" ht="25.5">
      <c r="A15" s="121">
        <v>3</v>
      </c>
      <c r="B15" s="117">
        <f t="shared" si="0"/>
        <v>22192217</v>
      </c>
      <c r="C15" s="140" t="s">
        <v>199</v>
      </c>
      <c r="D15" s="141">
        <v>44887</v>
      </c>
      <c r="E15" s="136" t="s">
        <v>200</v>
      </c>
      <c r="F15" s="139">
        <v>11111111</v>
      </c>
      <c r="G15" s="140" t="s">
        <v>201</v>
      </c>
      <c r="H15" s="142">
        <v>38</v>
      </c>
      <c r="I15" s="15"/>
      <c r="J15" s="111" t="str">
        <f t="shared" si="1"/>
        <v>OK</v>
      </c>
    </row>
    <row r="16" spans="1:10" s="110" customFormat="1" ht="25.5">
      <c r="A16" s="121">
        <v>4</v>
      </c>
      <c r="B16" s="117">
        <f t="shared" si="0"/>
        <v>22192217</v>
      </c>
      <c r="C16" s="140" t="s">
        <v>202</v>
      </c>
      <c r="D16" s="141">
        <v>44887</v>
      </c>
      <c r="E16" s="136" t="s">
        <v>203</v>
      </c>
      <c r="F16" s="139">
        <v>11111111</v>
      </c>
      <c r="G16" s="140" t="s">
        <v>204</v>
      </c>
      <c r="H16" s="142">
        <v>50</v>
      </c>
      <c r="I16" s="15"/>
      <c r="J16" s="111" t="str">
        <f t="shared" si="1"/>
        <v>OK</v>
      </c>
    </row>
    <row r="17" spans="1:10" s="110" customFormat="1" ht="12.75">
      <c r="A17" s="121">
        <v>5</v>
      </c>
      <c r="B17" s="117">
        <f t="shared" si="0"/>
        <v>22192217</v>
      </c>
      <c r="C17" s="123"/>
      <c r="D17" s="130"/>
      <c r="E17" s="123"/>
      <c r="F17" s="123"/>
      <c r="G17" s="123"/>
      <c r="H17" s="126"/>
      <c r="I17" s="15"/>
      <c r="J17" s="111">
        <f t="shared" si="1"/>
      </c>
    </row>
    <row r="18" spans="1:10" s="110" customFormat="1" ht="12.75">
      <c r="A18" s="121">
        <v>6</v>
      </c>
      <c r="B18" s="117">
        <f t="shared" si="0"/>
        <v>22192217</v>
      </c>
      <c r="C18" s="123"/>
      <c r="D18" s="130"/>
      <c r="E18" s="123"/>
      <c r="F18" s="123"/>
      <c r="G18" s="123"/>
      <c r="H18" s="126"/>
      <c r="I18" s="15"/>
      <c r="J18" s="111">
        <f t="shared" si="1"/>
      </c>
    </row>
    <row r="19" spans="1:10" s="110" customFormat="1" ht="12.75">
      <c r="A19" s="121">
        <v>7</v>
      </c>
      <c r="B19" s="117">
        <f t="shared" si="0"/>
        <v>22192217</v>
      </c>
      <c r="C19" s="123"/>
      <c r="D19" s="130"/>
      <c r="E19" s="123"/>
      <c r="F19" s="123"/>
      <c r="G19" s="123"/>
      <c r="H19" s="126"/>
      <c r="I19" s="15"/>
      <c r="J19" s="111">
        <f t="shared" si="1"/>
      </c>
    </row>
    <row r="20" spans="1:10" s="110" customFormat="1" ht="12.75">
      <c r="A20" s="121">
        <v>8</v>
      </c>
      <c r="B20" s="117">
        <f t="shared" si="0"/>
        <v>22192217</v>
      </c>
      <c r="C20" s="123"/>
      <c r="D20" s="130"/>
      <c r="E20" s="123"/>
      <c r="F20" s="123"/>
      <c r="G20" s="123"/>
      <c r="H20" s="126"/>
      <c r="I20" s="15"/>
      <c r="J20" s="111">
        <f t="shared" si="1"/>
      </c>
    </row>
    <row r="21" spans="1:10" s="110" customFormat="1" ht="12.75">
      <c r="A21" s="121">
        <v>9</v>
      </c>
      <c r="B21" s="117">
        <f t="shared" si="0"/>
        <v>22192217</v>
      </c>
      <c r="C21" s="123"/>
      <c r="D21" s="130"/>
      <c r="E21" s="123"/>
      <c r="F21" s="123"/>
      <c r="G21" s="123"/>
      <c r="H21" s="126"/>
      <c r="I21" s="15"/>
      <c r="J21" s="111">
        <f t="shared" si="1"/>
      </c>
    </row>
    <row r="22" spans="1:10" s="110" customFormat="1" ht="12.75">
      <c r="A22" s="121">
        <v>10</v>
      </c>
      <c r="B22" s="117">
        <f t="shared" si="0"/>
        <v>22192217</v>
      </c>
      <c r="C22" s="131"/>
      <c r="D22" s="123"/>
      <c r="E22" s="123"/>
      <c r="F22" s="123"/>
      <c r="G22" s="123"/>
      <c r="H22" s="126"/>
      <c r="I22" s="15"/>
      <c r="J22" s="111">
        <f t="shared" si="1"/>
      </c>
    </row>
    <row r="23" spans="1:10" s="110" customFormat="1" ht="12.75">
      <c r="A23" s="121">
        <v>11</v>
      </c>
      <c r="B23" s="117">
        <f t="shared" si="0"/>
        <v>22192217</v>
      </c>
      <c r="C23" s="131"/>
      <c r="D23" s="123"/>
      <c r="E23" s="123"/>
      <c r="F23" s="123"/>
      <c r="G23" s="123"/>
      <c r="H23" s="126"/>
      <c r="I23" s="15"/>
      <c r="J23" s="111">
        <f t="shared" si="1"/>
      </c>
    </row>
    <row r="24" spans="1:10" s="110" customFormat="1" ht="12.75">
      <c r="A24" s="121">
        <v>12</v>
      </c>
      <c r="B24" s="117">
        <f t="shared" si="0"/>
        <v>22192217</v>
      </c>
      <c r="C24" s="131"/>
      <c r="D24" s="123"/>
      <c r="E24" s="123"/>
      <c r="F24" s="123"/>
      <c r="G24" s="123"/>
      <c r="H24" s="126"/>
      <c r="I24" s="15"/>
      <c r="J24" s="111">
        <f t="shared" si="1"/>
      </c>
    </row>
    <row r="25" spans="1:10" s="110" customFormat="1" ht="12.75">
      <c r="A25" s="121">
        <v>13</v>
      </c>
      <c r="B25" s="117">
        <f t="shared" si="0"/>
        <v>22192217</v>
      </c>
      <c r="C25" s="131"/>
      <c r="D25" s="123"/>
      <c r="E25" s="123"/>
      <c r="F25" s="123"/>
      <c r="G25" s="123"/>
      <c r="H25" s="126"/>
      <c r="I25" s="15"/>
      <c r="J25" s="111">
        <f t="shared" si="1"/>
      </c>
    </row>
    <row r="26" spans="1:10" s="110" customFormat="1" ht="12.75">
      <c r="A26" s="121">
        <v>14</v>
      </c>
      <c r="B26" s="117">
        <f t="shared" si="0"/>
        <v>22192217</v>
      </c>
      <c r="C26" s="131"/>
      <c r="D26" s="123"/>
      <c r="E26" s="123"/>
      <c r="F26" s="123"/>
      <c r="G26" s="123"/>
      <c r="H26" s="126"/>
      <c r="I26" s="15"/>
      <c r="J26" s="111">
        <f t="shared" si="1"/>
      </c>
    </row>
    <row r="27" spans="1:10" s="110" customFormat="1" ht="12.75">
      <c r="A27" s="121">
        <v>15</v>
      </c>
      <c r="B27" s="117">
        <f t="shared" si="0"/>
        <v>22192217</v>
      </c>
      <c r="C27" s="131"/>
      <c r="D27" s="123"/>
      <c r="E27" s="123"/>
      <c r="F27" s="123"/>
      <c r="G27" s="123"/>
      <c r="H27" s="126"/>
      <c r="I27" s="15"/>
      <c r="J27" s="111">
        <f t="shared" si="1"/>
      </c>
    </row>
    <row r="28" spans="1:10" s="110" customFormat="1" ht="12.75">
      <c r="A28" s="121">
        <v>16</v>
      </c>
      <c r="B28" s="117">
        <f t="shared" si="0"/>
        <v>22192217</v>
      </c>
      <c r="C28" s="131"/>
      <c r="D28" s="123"/>
      <c r="E28" s="123"/>
      <c r="F28" s="123"/>
      <c r="G28" s="123"/>
      <c r="H28" s="126"/>
      <c r="I28" s="15"/>
      <c r="J28" s="111">
        <f t="shared" si="1"/>
      </c>
    </row>
    <row r="29" spans="1:10" s="110" customFormat="1" ht="12.75">
      <c r="A29" s="121">
        <v>17</v>
      </c>
      <c r="B29" s="117">
        <f t="shared" si="0"/>
        <v>22192217</v>
      </c>
      <c r="C29" s="131"/>
      <c r="D29" s="123"/>
      <c r="E29" s="123"/>
      <c r="F29" s="123"/>
      <c r="G29" s="123"/>
      <c r="H29" s="126"/>
      <c r="I29" s="15"/>
      <c r="J29" s="111">
        <f t="shared" si="1"/>
      </c>
    </row>
    <row r="30" spans="1:10" s="110" customFormat="1" ht="12.75">
      <c r="A30" s="121">
        <v>18</v>
      </c>
      <c r="B30" s="117">
        <f t="shared" si="0"/>
        <v>22192217</v>
      </c>
      <c r="C30" s="131"/>
      <c r="D30" s="123"/>
      <c r="E30" s="123"/>
      <c r="F30" s="123"/>
      <c r="G30" s="123"/>
      <c r="H30" s="126"/>
      <c r="I30" s="15"/>
      <c r="J30" s="111">
        <f t="shared" si="1"/>
      </c>
    </row>
    <row r="31" spans="1:10" s="110" customFormat="1" ht="12.75">
      <c r="A31" s="121">
        <v>19</v>
      </c>
      <c r="B31" s="117">
        <f t="shared" si="0"/>
        <v>22192217</v>
      </c>
      <c r="C31" s="131"/>
      <c r="D31" s="123"/>
      <c r="E31" s="123"/>
      <c r="F31" s="123"/>
      <c r="G31" s="123"/>
      <c r="H31" s="126"/>
      <c r="I31" s="15"/>
      <c r="J31" s="111">
        <f t="shared" si="1"/>
      </c>
    </row>
    <row r="32" spans="1:10" s="110" customFormat="1" ht="12.75">
      <c r="A32" s="121">
        <v>20</v>
      </c>
      <c r="B32" s="117">
        <f t="shared" si="0"/>
        <v>22192217</v>
      </c>
      <c r="C32" s="131"/>
      <c r="D32" s="123"/>
      <c r="E32" s="123"/>
      <c r="F32" s="123"/>
      <c r="G32" s="123"/>
      <c r="H32" s="126"/>
      <c r="I32" s="15"/>
      <c r="J32" s="111">
        <f t="shared" si="1"/>
      </c>
    </row>
    <row r="33" spans="1:10" s="110" customFormat="1" ht="12.75">
      <c r="A33" s="121">
        <v>21</v>
      </c>
      <c r="B33" s="117">
        <f t="shared" si="0"/>
        <v>22192217</v>
      </c>
      <c r="C33" s="131"/>
      <c r="D33" s="123"/>
      <c r="E33" s="123"/>
      <c r="F33" s="123"/>
      <c r="G33" s="123"/>
      <c r="H33" s="126"/>
      <c r="I33" s="15"/>
      <c r="J33" s="111">
        <f t="shared" si="1"/>
      </c>
    </row>
    <row r="34" spans="1:10" s="110" customFormat="1" ht="12.75">
      <c r="A34" s="121">
        <v>22</v>
      </c>
      <c r="B34" s="117">
        <f t="shared" si="0"/>
        <v>22192217</v>
      </c>
      <c r="C34" s="131"/>
      <c r="D34" s="123"/>
      <c r="E34" s="123"/>
      <c r="F34" s="123"/>
      <c r="G34" s="123"/>
      <c r="H34" s="126"/>
      <c r="I34" s="15"/>
      <c r="J34" s="111">
        <f t="shared" si="1"/>
      </c>
    </row>
    <row r="35" spans="1:10" s="110" customFormat="1" ht="12.75">
      <c r="A35" s="121">
        <v>23</v>
      </c>
      <c r="B35" s="117">
        <f t="shared" si="0"/>
        <v>22192217</v>
      </c>
      <c r="C35" s="131"/>
      <c r="D35" s="123"/>
      <c r="E35" s="123"/>
      <c r="F35" s="123"/>
      <c r="G35" s="123"/>
      <c r="H35" s="126"/>
      <c r="I35" s="15"/>
      <c r="J35" s="111">
        <f t="shared" si="1"/>
      </c>
    </row>
    <row r="36" spans="1:10" s="110" customFormat="1" ht="12.75">
      <c r="A36" s="121">
        <v>24</v>
      </c>
      <c r="B36" s="117">
        <f t="shared" si="0"/>
        <v>22192217</v>
      </c>
      <c r="C36" s="131"/>
      <c r="D36" s="123"/>
      <c r="E36" s="123"/>
      <c r="F36" s="123"/>
      <c r="G36" s="123"/>
      <c r="H36" s="126"/>
      <c r="I36" s="15"/>
      <c r="J36" s="111">
        <f t="shared" si="1"/>
      </c>
    </row>
    <row r="37" spans="1:10" s="110" customFormat="1" ht="12.75">
      <c r="A37" s="121">
        <v>25</v>
      </c>
      <c r="B37" s="117">
        <f t="shared" si="0"/>
        <v>22192217</v>
      </c>
      <c r="C37" s="131"/>
      <c r="D37" s="123"/>
      <c r="E37" s="123"/>
      <c r="F37" s="123"/>
      <c r="G37" s="123"/>
      <c r="H37" s="126"/>
      <c r="I37" s="15"/>
      <c r="J37" s="111">
        <f t="shared" si="1"/>
      </c>
    </row>
    <row r="38" spans="1:10" s="112" customFormat="1" ht="12.75">
      <c r="A38" s="121">
        <v>26</v>
      </c>
      <c r="B38" s="117">
        <f t="shared" si="0"/>
        <v>22192217</v>
      </c>
      <c r="C38" s="131"/>
      <c r="D38" s="123"/>
      <c r="E38" s="123"/>
      <c r="F38" s="123"/>
      <c r="G38" s="123"/>
      <c r="H38" s="126"/>
      <c r="I38" s="15"/>
      <c r="J38" s="111">
        <f>+IF(AND(C38&lt;&gt;"",D38&lt;&gt;"",E38&lt;&gt;"",F38&lt;&gt;"",G38&lt;&gt;"",H38&lt;&gt;""),"OK",IF(AND(C38="",D38="",E38="",F38="",G38="",H38=""),"","doplňte ďalšie údaje"))</f>
      </c>
    </row>
    <row r="39" spans="1:10" s="112" customFormat="1" ht="13.5" customHeight="1">
      <c r="A39" s="122"/>
      <c r="B39" s="118"/>
      <c r="C39" s="132"/>
      <c r="D39" s="125"/>
      <c r="E39" s="119" t="s">
        <v>15</v>
      </c>
      <c r="F39" s="125"/>
      <c r="G39" s="125"/>
      <c r="H39" s="127"/>
      <c r="I39" s="15"/>
      <c r="J39" s="111"/>
    </row>
    <row r="40" spans="1:11" s="52" customFormat="1" ht="18" customHeight="1">
      <c r="A40" s="48" t="s">
        <v>0</v>
      </c>
      <c r="B40" s="185" t="s">
        <v>85</v>
      </c>
      <c r="C40" s="186"/>
      <c r="D40" s="186"/>
      <c r="E40" s="186"/>
      <c r="F40" s="49"/>
      <c r="G40" s="50"/>
      <c r="H40" s="51">
        <f>SUM(H13:H39)</f>
        <v>1743.55</v>
      </c>
      <c r="I40" s="13"/>
      <c r="K40" s="53"/>
    </row>
    <row r="41" spans="1:11" s="52" customFormat="1" ht="18" customHeight="1">
      <c r="A41" s="54" t="s">
        <v>4</v>
      </c>
      <c r="B41" s="166" t="s">
        <v>86</v>
      </c>
      <c r="C41" s="167"/>
      <c r="D41" s="167"/>
      <c r="E41" s="167"/>
      <c r="F41" s="167"/>
      <c r="G41" s="168"/>
      <c r="H41" s="128"/>
      <c r="I41" s="14"/>
      <c r="K41" s="53"/>
    </row>
    <row r="42" spans="1:12" s="60" customFormat="1" ht="18" customHeight="1">
      <c r="A42" s="55" t="s">
        <v>5</v>
      </c>
      <c r="B42" s="179" t="s">
        <v>12</v>
      </c>
      <c r="C42" s="180"/>
      <c r="D42" s="180"/>
      <c r="E42" s="180"/>
      <c r="F42" s="56"/>
      <c r="G42" s="107"/>
      <c r="H42" s="109">
        <v>1000</v>
      </c>
      <c r="I42" s="108"/>
      <c r="J42" s="58" t="str">
        <f>+IF(H42=0,"nárok na príspevok","OK")</f>
        <v>OK</v>
      </c>
      <c r="K42" s="41">
        <f>+IF(OR(J42="OK",J42=""),1,0)</f>
        <v>1</v>
      </c>
      <c r="L42" s="59"/>
    </row>
    <row r="43" spans="1:12" s="60" customFormat="1" ht="18" customHeight="1">
      <c r="A43" s="61" t="s">
        <v>6</v>
      </c>
      <c r="B43" s="62" t="s">
        <v>88</v>
      </c>
      <c r="C43" s="63"/>
      <c r="D43" s="63"/>
      <c r="E43" s="63"/>
      <c r="F43" s="63"/>
      <c r="G43" s="57"/>
      <c r="H43" s="129"/>
      <c r="I43" s="15"/>
      <c r="K43" s="64"/>
      <c r="L43" s="59"/>
    </row>
    <row r="44" spans="1:11" s="60" customFormat="1" ht="18" customHeight="1">
      <c r="A44" s="55" t="s">
        <v>7</v>
      </c>
      <c r="B44" s="179" t="s">
        <v>90</v>
      </c>
      <c r="C44" s="180"/>
      <c r="D44" s="180"/>
      <c r="E44" s="180"/>
      <c r="F44" s="56"/>
      <c r="G44" s="57"/>
      <c r="H44" s="65">
        <f>MIN((H40+H41),(H42+H43))</f>
        <v>1000</v>
      </c>
      <c r="I44" s="15"/>
      <c r="K44" s="64"/>
    </row>
    <row r="45" spans="1:11" s="52" customFormat="1" ht="18" customHeight="1">
      <c r="A45" s="61" t="s">
        <v>83</v>
      </c>
      <c r="B45" s="66" t="s">
        <v>97</v>
      </c>
      <c r="C45" s="67"/>
      <c r="D45" s="67"/>
      <c r="E45" s="67"/>
      <c r="F45" s="67"/>
      <c r="G45" s="68"/>
      <c r="H45" s="69">
        <f>+H40+H41-H44</f>
        <v>743.55</v>
      </c>
      <c r="I45" s="16"/>
      <c r="K45" s="53"/>
    </row>
    <row r="46" spans="1:11" s="52" customFormat="1" ht="18" customHeight="1">
      <c r="A46" s="61" t="s">
        <v>84</v>
      </c>
      <c r="B46" s="177" t="s">
        <v>13</v>
      </c>
      <c r="C46" s="178"/>
      <c r="D46" s="178"/>
      <c r="E46" s="178"/>
      <c r="F46" s="67"/>
      <c r="G46" s="68"/>
      <c r="H46" s="23">
        <v>300</v>
      </c>
      <c r="I46" s="16"/>
      <c r="K46" s="53"/>
    </row>
    <row r="47" spans="1:11" s="52" customFormat="1" ht="18" customHeight="1">
      <c r="A47" s="70" t="s">
        <v>89</v>
      </c>
      <c r="B47" s="147" t="s">
        <v>14</v>
      </c>
      <c r="C47" s="148"/>
      <c r="D47" s="148"/>
      <c r="E47" s="148"/>
      <c r="F47" s="71"/>
      <c r="G47" s="72"/>
      <c r="H47" s="73">
        <f>+H44-H46</f>
        <v>700</v>
      </c>
      <c r="I47" s="17"/>
      <c r="K47" s="53"/>
    </row>
    <row r="48" spans="2:9" ht="12.75">
      <c r="B48" s="74" t="s">
        <v>96</v>
      </c>
      <c r="C48" s="74"/>
      <c r="D48" s="75"/>
      <c r="E48" s="75"/>
      <c r="F48" s="75"/>
      <c r="G48" s="76"/>
      <c r="H48" s="77"/>
      <c r="I48" s="77"/>
    </row>
    <row r="49" spans="1:9" ht="96" customHeight="1">
      <c r="A49" s="149" t="s">
        <v>163</v>
      </c>
      <c r="B49" s="149"/>
      <c r="C49" s="149"/>
      <c r="D49" s="149"/>
      <c r="E49" s="149"/>
      <c r="F49" s="149"/>
      <c r="G49" s="149"/>
      <c r="H49" s="149"/>
      <c r="I49" s="149"/>
    </row>
    <row r="50" spans="1:9" ht="31.5" customHeight="1">
      <c r="A50" s="162" t="s">
        <v>99</v>
      </c>
      <c r="B50" s="162"/>
      <c r="C50" s="162"/>
      <c r="D50" s="162"/>
      <c r="E50" s="162"/>
      <c r="F50" s="162"/>
      <c r="G50" s="162"/>
      <c r="H50" s="162"/>
      <c r="I50" s="162"/>
    </row>
    <row r="51" spans="1:9" ht="13.5" customHeight="1">
      <c r="A51" s="163" t="str">
        <f>"Formulár bez príloh (dokladov) zašlite zároveň aj v elektronickej verzii (vo formáte .xlsx, .xls) na email: "</f>
        <v>Formulár bez príloh (dokladov) zašlite zároveň aj v elektronickej verzii (vo formáte .xlsx, .xls) na email: </v>
      </c>
      <c r="B51" s="163"/>
      <c r="C51" s="163"/>
      <c r="D51" s="163"/>
      <c r="E51" s="163"/>
      <c r="F51" s="163"/>
      <c r="G51" s="106" t="str">
        <f>+IF(C8=E68,"vyuctovanie.hraci@stz.sk","vyuctovanie.kluby@stz.sk")</f>
        <v>vyuctovanie.kluby@stz.sk</v>
      </c>
      <c r="H51" s="102"/>
      <c r="I51" s="102"/>
    </row>
    <row r="52" spans="1:9" ht="13.5" customHeight="1">
      <c r="A52" s="150" t="s">
        <v>58</v>
      </c>
      <c r="B52" s="150"/>
      <c r="C52" s="150"/>
      <c r="D52" s="150"/>
      <c r="E52" s="101">
        <f>IF(I6&lt;&gt;"",I6,"")</f>
        <v>22192217</v>
      </c>
      <c r="F52" s="78"/>
      <c r="G52" s="79"/>
      <c r="H52" s="79"/>
      <c r="I52" s="80"/>
    </row>
    <row r="53" spans="1:11" s="11" customFormat="1" ht="49.5" customHeight="1">
      <c r="A53" s="161" t="s">
        <v>162</v>
      </c>
      <c r="B53" s="161"/>
      <c r="C53" s="161"/>
      <c r="D53" s="161"/>
      <c r="E53" s="161"/>
      <c r="F53" s="161"/>
      <c r="G53" s="161"/>
      <c r="H53" s="161"/>
      <c r="I53" s="161"/>
      <c r="J53" s="10"/>
      <c r="K53" s="24"/>
    </row>
    <row r="54" spans="1:32" ht="6" customHeight="1">
      <c r="A54" s="145" t="s">
        <v>1</v>
      </c>
      <c r="B54" s="145"/>
      <c r="C54" s="151" t="s">
        <v>77</v>
      </c>
      <c r="D54" s="151"/>
      <c r="E54" s="151"/>
      <c r="F54" s="81"/>
      <c r="G54" s="8"/>
      <c r="J54" s="144" t="str">
        <f>+IF(C54="","vypracoval","OK")</f>
        <v>OK</v>
      </c>
      <c r="K54" s="82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</row>
    <row r="55" spans="1:32" ht="15.75">
      <c r="A55" s="145"/>
      <c r="B55" s="145"/>
      <c r="C55" s="152"/>
      <c r="D55" s="152"/>
      <c r="E55" s="152"/>
      <c r="F55" s="81"/>
      <c r="G55" s="8"/>
      <c r="J55" s="144"/>
      <c r="K55" s="41">
        <f>+IF(OR(J54="OK",J54=""),1,0)</f>
        <v>1</v>
      </c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</row>
    <row r="56" spans="1:32" ht="9" customHeight="1">
      <c r="A56" s="145" t="s">
        <v>57</v>
      </c>
      <c r="B56" s="145"/>
      <c r="C56" s="152" t="s">
        <v>165</v>
      </c>
      <c r="D56" s="152"/>
      <c r="E56" s="152"/>
      <c r="F56" s="81"/>
      <c r="J56" s="144" t="str">
        <f>+IF(C56="","telefón a email","OK")</f>
        <v>OK</v>
      </c>
      <c r="K56" s="82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</row>
    <row r="57" spans="1:32" ht="15.75">
      <c r="A57" s="145"/>
      <c r="B57" s="145"/>
      <c r="C57" s="152"/>
      <c r="D57" s="152"/>
      <c r="E57" s="152"/>
      <c r="F57" s="81"/>
      <c r="J57" s="144"/>
      <c r="K57" s="41">
        <f>+IF(OR(J56="OK",J56=""),1,0)</f>
        <v>1</v>
      </c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</row>
    <row r="58" spans="1:32" ht="9" customHeight="1">
      <c r="A58" s="145" t="s">
        <v>2</v>
      </c>
      <c r="B58" s="145"/>
      <c r="C58" s="146">
        <v>44900</v>
      </c>
      <c r="D58" s="146"/>
      <c r="E58" s="146"/>
      <c r="F58" s="83"/>
      <c r="G58" s="158"/>
      <c r="H58" s="158"/>
      <c r="I58" s="158"/>
      <c r="J58" s="144" t="str">
        <f>+IF(C58="","dátum","OK")</f>
        <v>OK</v>
      </c>
      <c r="K58" s="82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</row>
    <row r="59" spans="1:32" ht="15.75">
      <c r="A59" s="145"/>
      <c r="B59" s="145"/>
      <c r="C59" s="146"/>
      <c r="D59" s="146"/>
      <c r="E59" s="146"/>
      <c r="F59" s="84"/>
      <c r="G59" s="160" t="s">
        <v>141</v>
      </c>
      <c r="H59" s="160"/>
      <c r="I59" s="160"/>
      <c r="J59" s="144"/>
      <c r="K59" s="41">
        <f>+IF(OR(J58="OK",J58=""),1,0)</f>
        <v>1</v>
      </c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</row>
    <row r="60" spans="1:32" ht="3" customHeight="1">
      <c r="A60" s="85"/>
      <c r="B60" s="86"/>
      <c r="C60" s="86"/>
      <c r="D60" s="86"/>
      <c r="E60" s="86"/>
      <c r="F60" s="85"/>
      <c r="G60" s="157"/>
      <c r="H60" s="157"/>
      <c r="I60" s="157"/>
      <c r="J60" s="47"/>
      <c r="K60" s="82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</row>
    <row r="61" spans="1:32" ht="12.75" customHeight="1">
      <c r="A61" s="85"/>
      <c r="B61" s="153" t="str">
        <f>+IF(AND(K59,K57,K55,K42,K13:K39,K5:K9),"Formulár je vyplnený formálne správne.","Formulár vykazuje formálne chyby, opravte!!!")</f>
        <v>Formulár je vyplnený formálne správne.</v>
      </c>
      <c r="C61" s="153"/>
      <c r="D61" s="153"/>
      <c r="E61" s="153"/>
      <c r="F61" s="85"/>
      <c r="G61" s="157"/>
      <c r="H61" s="157"/>
      <c r="I61" s="157"/>
      <c r="J61" s="47"/>
      <c r="K61" s="82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</row>
    <row r="62" spans="1:32" ht="12.75" customHeight="1">
      <c r="A62" s="85"/>
      <c r="B62" s="153"/>
      <c r="C62" s="153"/>
      <c r="D62" s="153"/>
      <c r="E62" s="153"/>
      <c r="F62" s="85"/>
      <c r="G62" s="158"/>
      <c r="H62" s="158"/>
      <c r="I62" s="158"/>
      <c r="J62" s="47"/>
      <c r="K62" s="82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</row>
    <row r="63" spans="1:32" ht="12.75" customHeight="1">
      <c r="A63" s="85"/>
      <c r="B63" s="154"/>
      <c r="C63" s="154"/>
      <c r="D63" s="154"/>
      <c r="E63" s="154"/>
      <c r="F63" s="85"/>
      <c r="G63" s="159" t="s">
        <v>3</v>
      </c>
      <c r="H63" s="159"/>
      <c r="I63" s="159"/>
      <c r="J63" s="47"/>
      <c r="K63" s="82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</row>
    <row r="64" spans="1:9" ht="13.5" hidden="1">
      <c r="A64" s="87"/>
      <c r="B64" s="87"/>
      <c r="C64" s="87"/>
      <c r="D64" s="87"/>
      <c r="E64" s="88" t="s">
        <v>143</v>
      </c>
      <c r="F64" s="88"/>
      <c r="G64" s="87"/>
      <c r="H64" s="87"/>
      <c r="I64" s="87"/>
    </row>
    <row r="65" ht="13.5" hidden="1"/>
    <row r="66" spans="4:7" ht="13.5" hidden="1">
      <c r="D66" s="89"/>
      <c r="E66" s="90" t="s">
        <v>49</v>
      </c>
      <c r="F66" s="90"/>
      <c r="G66" s="89"/>
    </row>
    <row r="67" spans="4:7" ht="13.5" hidden="1">
      <c r="D67" s="91">
        <v>1</v>
      </c>
      <c r="E67" s="92" t="s">
        <v>16</v>
      </c>
      <c r="F67" s="92"/>
      <c r="G67" s="89"/>
    </row>
    <row r="68" spans="4:7" ht="13.5" hidden="1">
      <c r="D68" s="91">
        <v>2</v>
      </c>
      <c r="E68" s="92" t="s">
        <v>17</v>
      </c>
      <c r="F68" s="92"/>
      <c r="G68" s="89"/>
    </row>
    <row r="69" spans="4:7" ht="13.5" hidden="1">
      <c r="D69" s="91">
        <v>3</v>
      </c>
      <c r="E69" s="92" t="s">
        <v>18</v>
      </c>
      <c r="F69" s="92"/>
      <c r="G69" s="89"/>
    </row>
    <row r="70" spans="4:7" ht="13.5" hidden="1">
      <c r="D70" s="91">
        <v>4</v>
      </c>
      <c r="E70" s="92" t="s">
        <v>19</v>
      </c>
      <c r="F70" s="92"/>
      <c r="G70" s="89"/>
    </row>
    <row r="71" spans="4:7" ht="13.5" hidden="1">
      <c r="D71" s="91">
        <v>5</v>
      </c>
      <c r="E71" s="92" t="s">
        <v>23</v>
      </c>
      <c r="F71" s="92"/>
      <c r="G71" s="89"/>
    </row>
    <row r="72" spans="4:7" ht="13.5" hidden="1">
      <c r="D72" s="91">
        <v>6</v>
      </c>
      <c r="E72" s="92" t="s">
        <v>21</v>
      </c>
      <c r="F72" s="92"/>
      <c r="G72" s="89"/>
    </row>
    <row r="73" spans="4:7" ht="13.5" hidden="1">
      <c r="D73" s="91">
        <v>7</v>
      </c>
      <c r="E73" s="92" t="s">
        <v>20</v>
      </c>
      <c r="F73" s="92"/>
      <c r="G73" s="89"/>
    </row>
    <row r="74" spans="4:7" ht="13.5" hidden="1">
      <c r="D74" s="91">
        <v>8</v>
      </c>
      <c r="E74" s="92" t="s">
        <v>51</v>
      </c>
      <c r="F74" s="92"/>
      <c r="G74" s="89"/>
    </row>
    <row r="75" spans="4:7" ht="13.5" hidden="1">
      <c r="D75" s="91">
        <v>9</v>
      </c>
      <c r="E75" s="92" t="s">
        <v>22</v>
      </c>
      <c r="F75" s="92"/>
      <c r="G75" s="89"/>
    </row>
    <row r="76" spans="4:7" ht="13.5" hidden="1">
      <c r="D76" s="91">
        <v>10</v>
      </c>
      <c r="E76" s="92" t="s">
        <v>144</v>
      </c>
      <c r="F76" s="92"/>
      <c r="G76" s="89"/>
    </row>
    <row r="77" ht="13.5" hidden="1"/>
    <row r="78" ht="13.5" hidden="1">
      <c r="E78" s="92"/>
    </row>
    <row r="79" ht="13.5" hidden="1"/>
    <row r="80" ht="13.5" hidden="1"/>
    <row r="81" spans="4:6" ht="13.5" hidden="1">
      <c r="D81" s="93"/>
      <c r="E81" s="94" t="s">
        <v>25</v>
      </c>
      <c r="F81" s="94"/>
    </row>
    <row r="82" spans="4:6" ht="13.5" hidden="1">
      <c r="D82" s="95">
        <v>1</v>
      </c>
      <c r="E82" s="93"/>
      <c r="F82" s="93"/>
    </row>
    <row r="83" spans="4:6" ht="13.5" hidden="1">
      <c r="D83" s="95">
        <v>2</v>
      </c>
      <c r="E83" s="93" t="s">
        <v>139</v>
      </c>
      <c r="F83" s="93"/>
    </row>
    <row r="84" spans="4:6" ht="13.5" hidden="1">
      <c r="D84" s="95">
        <v>3</v>
      </c>
      <c r="E84" s="93" t="s">
        <v>41</v>
      </c>
      <c r="F84" s="93"/>
    </row>
    <row r="85" spans="4:6" ht="13.5" hidden="1">
      <c r="D85" s="95">
        <v>4</v>
      </c>
      <c r="E85" s="93" t="s">
        <v>26</v>
      </c>
      <c r="F85" s="93"/>
    </row>
    <row r="86" spans="4:6" ht="13.5" hidden="1">
      <c r="D86" s="95">
        <v>5</v>
      </c>
      <c r="E86" s="93" t="s">
        <v>27</v>
      </c>
      <c r="F86" s="93"/>
    </row>
    <row r="87" spans="4:6" ht="13.5" hidden="1">
      <c r="D87" s="95">
        <f>1+D86</f>
        <v>6</v>
      </c>
      <c r="E87" s="93" t="s">
        <v>28</v>
      </c>
      <c r="F87" s="93"/>
    </row>
    <row r="88" spans="4:6" ht="13.5" hidden="1">
      <c r="D88" s="95">
        <f aca="true" t="shared" si="2" ref="D88:D111">1+D87</f>
        <v>7</v>
      </c>
      <c r="E88" s="93" t="s">
        <v>29</v>
      </c>
      <c r="F88" s="93"/>
    </row>
    <row r="89" spans="4:6" ht="13.5" hidden="1">
      <c r="D89" s="95">
        <f t="shared" si="2"/>
        <v>8</v>
      </c>
      <c r="E89" s="93" t="s">
        <v>30</v>
      </c>
      <c r="F89" s="93"/>
    </row>
    <row r="90" spans="4:6" ht="13.5" hidden="1">
      <c r="D90" s="95">
        <f t="shared" si="2"/>
        <v>9</v>
      </c>
      <c r="E90" s="93" t="s">
        <v>31</v>
      </c>
      <c r="F90" s="93"/>
    </row>
    <row r="91" spans="4:6" ht="13.5" hidden="1">
      <c r="D91" s="95">
        <f t="shared" si="2"/>
        <v>10</v>
      </c>
      <c r="E91" s="93" t="s">
        <v>32</v>
      </c>
      <c r="F91" s="93"/>
    </row>
    <row r="92" spans="4:6" ht="13.5" hidden="1">
      <c r="D92" s="95">
        <f t="shared" si="2"/>
        <v>11</v>
      </c>
      <c r="E92" s="93" t="s">
        <v>33</v>
      </c>
      <c r="F92" s="93"/>
    </row>
    <row r="93" spans="4:6" ht="13.5" hidden="1">
      <c r="D93" s="95">
        <f t="shared" si="2"/>
        <v>12</v>
      </c>
      <c r="E93" s="93" t="s">
        <v>34</v>
      </c>
      <c r="F93" s="93"/>
    </row>
    <row r="94" spans="4:6" ht="13.5" hidden="1">
      <c r="D94" s="95">
        <f t="shared" si="2"/>
        <v>13</v>
      </c>
      <c r="E94" s="93" t="s">
        <v>52</v>
      </c>
      <c r="F94" s="93"/>
    </row>
    <row r="95" spans="4:6" ht="13.5" hidden="1">
      <c r="D95" s="95">
        <f t="shared" si="2"/>
        <v>14</v>
      </c>
      <c r="E95" s="93" t="s">
        <v>53</v>
      </c>
      <c r="F95" s="93"/>
    </row>
    <row r="96" spans="4:6" ht="13.5" hidden="1">
      <c r="D96" s="95">
        <f t="shared" si="2"/>
        <v>15</v>
      </c>
      <c r="E96" s="93" t="s">
        <v>54</v>
      </c>
      <c r="F96" s="93"/>
    </row>
    <row r="97" spans="4:6" ht="13.5" hidden="1">
      <c r="D97" s="95">
        <f t="shared" si="2"/>
        <v>16</v>
      </c>
      <c r="E97" s="93" t="s">
        <v>35</v>
      </c>
      <c r="F97" s="93"/>
    </row>
    <row r="98" spans="4:6" ht="13.5" hidden="1">
      <c r="D98" s="95">
        <f t="shared" si="2"/>
        <v>17</v>
      </c>
      <c r="E98" s="93" t="s">
        <v>36</v>
      </c>
      <c r="F98" s="93"/>
    </row>
    <row r="99" spans="4:6" ht="13.5" hidden="1">
      <c r="D99" s="95">
        <f t="shared" si="2"/>
        <v>18</v>
      </c>
      <c r="E99" s="93" t="s">
        <v>37</v>
      </c>
      <c r="F99" s="93"/>
    </row>
    <row r="100" spans="4:6" ht="13.5" hidden="1">
      <c r="D100" s="95">
        <f t="shared" si="2"/>
        <v>19</v>
      </c>
      <c r="E100" s="93" t="s">
        <v>38</v>
      </c>
      <c r="F100" s="93"/>
    </row>
    <row r="101" spans="4:6" ht="13.5" hidden="1">
      <c r="D101" s="95">
        <f t="shared" si="2"/>
        <v>20</v>
      </c>
      <c r="E101" s="93" t="s">
        <v>42</v>
      </c>
      <c r="F101" s="93"/>
    </row>
    <row r="102" spans="4:6" ht="13.5" hidden="1">
      <c r="D102" s="95">
        <f t="shared" si="2"/>
        <v>21</v>
      </c>
      <c r="E102" s="93" t="s">
        <v>43</v>
      </c>
      <c r="F102" s="93"/>
    </row>
    <row r="103" spans="4:6" ht="13.5" hidden="1">
      <c r="D103" s="95">
        <f t="shared" si="2"/>
        <v>22</v>
      </c>
      <c r="E103" s="93" t="s">
        <v>44</v>
      </c>
      <c r="F103" s="93"/>
    </row>
    <row r="104" spans="4:6" ht="13.5" hidden="1">
      <c r="D104" s="95">
        <f t="shared" si="2"/>
        <v>23</v>
      </c>
      <c r="E104" s="93" t="s">
        <v>45</v>
      </c>
      <c r="F104" s="93"/>
    </row>
    <row r="105" spans="4:6" ht="13.5" hidden="1">
      <c r="D105" s="95">
        <f t="shared" si="2"/>
        <v>24</v>
      </c>
      <c r="E105" s="93" t="s">
        <v>46</v>
      </c>
      <c r="F105" s="93"/>
    </row>
    <row r="106" spans="4:6" ht="13.5" hidden="1">
      <c r="D106" s="95">
        <f t="shared" si="2"/>
        <v>25</v>
      </c>
      <c r="E106" s="93" t="s">
        <v>47</v>
      </c>
      <c r="F106" s="93"/>
    </row>
    <row r="107" spans="4:6" ht="13.5" hidden="1">
      <c r="D107" s="95">
        <f t="shared" si="2"/>
        <v>26</v>
      </c>
      <c r="E107" s="93" t="s">
        <v>48</v>
      </c>
      <c r="F107" s="93"/>
    </row>
    <row r="108" spans="4:6" ht="13.5" hidden="1">
      <c r="D108" s="95">
        <f t="shared" si="2"/>
        <v>27</v>
      </c>
      <c r="E108" s="93" t="s">
        <v>39</v>
      </c>
      <c r="F108" s="93"/>
    </row>
    <row r="109" spans="4:6" ht="13.5" hidden="1">
      <c r="D109" s="95">
        <f t="shared" si="2"/>
        <v>28</v>
      </c>
      <c r="E109" s="93" t="s">
        <v>40</v>
      </c>
      <c r="F109" s="93"/>
    </row>
    <row r="110" spans="4:6" ht="13.5" hidden="1">
      <c r="D110" s="95">
        <f t="shared" si="2"/>
        <v>29</v>
      </c>
      <c r="E110" s="93" t="s">
        <v>55</v>
      </c>
      <c r="F110" s="93"/>
    </row>
    <row r="111" spans="4:6" ht="13.5" hidden="1">
      <c r="D111" s="95">
        <f t="shared" si="2"/>
        <v>30</v>
      </c>
      <c r="E111" s="93" t="s">
        <v>56</v>
      </c>
      <c r="F111" s="93"/>
    </row>
    <row r="112" spans="4:6" ht="13.5" hidden="1">
      <c r="D112" s="95">
        <v>31</v>
      </c>
      <c r="E112" s="93" t="s">
        <v>168</v>
      </c>
      <c r="F112" s="93"/>
    </row>
    <row r="113" spans="4:6" ht="13.5" hidden="1">
      <c r="D113" s="95">
        <v>32</v>
      </c>
      <c r="E113" s="93" t="s">
        <v>169</v>
      </c>
      <c r="F113" s="93"/>
    </row>
    <row r="114" spans="4:6" ht="13.5" hidden="1">
      <c r="D114" s="95">
        <v>33</v>
      </c>
      <c r="E114" s="93" t="s">
        <v>170</v>
      </c>
      <c r="F114" s="93"/>
    </row>
    <row r="115" ht="13.5" hidden="1"/>
    <row r="116" ht="13.5" hidden="1"/>
    <row r="117" ht="13.5" hidden="1"/>
    <row r="118" spans="4:6" ht="14.25" hidden="1">
      <c r="D118" s="93"/>
      <c r="E118" s="94" t="s">
        <v>91</v>
      </c>
      <c r="F118" s="96"/>
    </row>
    <row r="119" spans="4:6" ht="14.25" hidden="1">
      <c r="D119" s="95">
        <v>1</v>
      </c>
      <c r="E119" s="93" t="s">
        <v>92</v>
      </c>
      <c r="F119" s="97"/>
    </row>
    <row r="120" spans="4:6" ht="14.25" hidden="1">
      <c r="D120" s="95">
        <v>2</v>
      </c>
      <c r="E120" s="93" t="s">
        <v>94</v>
      </c>
      <c r="F120" s="97"/>
    </row>
    <row r="121" spans="4:6" ht="14.25" hidden="1">
      <c r="D121" s="95">
        <v>3</v>
      </c>
      <c r="E121" s="93" t="s">
        <v>93</v>
      </c>
      <c r="F121" s="97"/>
    </row>
    <row r="122" spans="4:6" ht="14.25" hidden="1">
      <c r="D122" s="95">
        <v>4</v>
      </c>
      <c r="E122" s="93"/>
      <c r="F122" s="97"/>
    </row>
    <row r="123" ht="13.5" hidden="1"/>
    <row r="124" spans="4:6" ht="13.5" hidden="1">
      <c r="D124" s="98"/>
      <c r="E124" s="99" t="s">
        <v>146</v>
      </c>
      <c r="F124" s="98"/>
    </row>
    <row r="125" spans="4:9" ht="13.5" hidden="1">
      <c r="D125" s="100">
        <v>1</v>
      </c>
      <c r="E125" s="25" t="s">
        <v>147</v>
      </c>
      <c r="F125" s="25"/>
      <c r="G125" s="26"/>
      <c r="H125" s="26"/>
      <c r="I125" s="26"/>
    </row>
    <row r="126" spans="4:6" ht="13.5" hidden="1">
      <c r="D126" s="100">
        <v>2</v>
      </c>
      <c r="E126" s="98" t="s">
        <v>148</v>
      </c>
      <c r="F126" s="98"/>
    </row>
    <row r="127" ht="13.5" hidden="1"/>
    <row r="128" ht="12.75"/>
    <row r="129" ht="12.75"/>
    <row r="130" ht="12.75"/>
    <row r="131" ht="12.75"/>
  </sheetData>
  <sheetProtection password="C242" sheet="1" objects="1" scenarios="1" insertRows="0"/>
  <mergeCells count="40">
    <mergeCell ref="A58:B59"/>
    <mergeCell ref="C58:E59"/>
    <mergeCell ref="G58:I58"/>
    <mergeCell ref="J58:J59"/>
    <mergeCell ref="G59:I59"/>
    <mergeCell ref="G60:I62"/>
    <mergeCell ref="B61:E63"/>
    <mergeCell ref="G63:I63"/>
    <mergeCell ref="A54:B55"/>
    <mergeCell ref="C54:E55"/>
    <mergeCell ref="J54:J55"/>
    <mergeCell ref="A56:B57"/>
    <mergeCell ref="C56:E57"/>
    <mergeCell ref="J56:J57"/>
    <mergeCell ref="B47:E47"/>
    <mergeCell ref="A49:I49"/>
    <mergeCell ref="A50:I50"/>
    <mergeCell ref="A51:F51"/>
    <mergeCell ref="A52:D52"/>
    <mergeCell ref="A53:I53"/>
    <mergeCell ref="A9:B9"/>
    <mergeCell ref="B40:E40"/>
    <mergeCell ref="B41:G41"/>
    <mergeCell ref="B42:E42"/>
    <mergeCell ref="B44:E44"/>
    <mergeCell ref="B46:E46"/>
    <mergeCell ref="A6:B6"/>
    <mergeCell ref="E6:G6"/>
    <mergeCell ref="A7:B7"/>
    <mergeCell ref="C7:E7"/>
    <mergeCell ref="F7:G7"/>
    <mergeCell ref="A8:B8"/>
    <mergeCell ref="C8:E8"/>
    <mergeCell ref="G8:I8"/>
    <mergeCell ref="A1:E1"/>
    <mergeCell ref="F1:I1"/>
    <mergeCell ref="A3:I3"/>
    <mergeCell ref="G4:I4"/>
    <mergeCell ref="C5:D5"/>
    <mergeCell ref="E5:I5"/>
  </mergeCells>
  <conditionalFormatting sqref="J13:J29 J5:J9 J38:J39">
    <cfRule type="cellIs" priority="6" dxfId="0" operator="equal" stopIfTrue="1">
      <formula>"OK"</formula>
    </cfRule>
  </conditionalFormatting>
  <conditionalFormatting sqref="J54:J59">
    <cfRule type="cellIs" priority="5" dxfId="0" operator="equal" stopIfTrue="1">
      <formula>"OK"</formula>
    </cfRule>
  </conditionalFormatting>
  <conditionalFormatting sqref="J42">
    <cfRule type="cellIs" priority="4" dxfId="0" operator="equal" stopIfTrue="1">
      <formula>"OK"</formula>
    </cfRule>
  </conditionalFormatting>
  <conditionalFormatting sqref="C60:E60 B60:B61 F1:I1">
    <cfRule type="cellIs" priority="3" dxfId="0" operator="equal" stopIfTrue="1">
      <formula>"Formulár je vyplnený formálne správne."</formula>
    </cfRule>
  </conditionalFormatting>
  <conditionalFormatting sqref="J30:J32">
    <cfRule type="cellIs" priority="2" dxfId="0" operator="equal" stopIfTrue="1">
      <formula>"OK"</formula>
    </cfRule>
  </conditionalFormatting>
  <conditionalFormatting sqref="J33:J37">
    <cfRule type="cellIs" priority="1" dxfId="0" operator="equal" stopIfTrue="1">
      <formula>"OK"</formula>
    </cfRule>
  </conditionalFormatting>
  <dataValidations count="24">
    <dataValidation type="date" allowBlank="1" showInputMessage="1" showErrorMessage="1" errorTitle="Chyba" error="Uveďte dátum v rozmedzí 1.1.2022-31.12.2022." sqref="C58:E59">
      <formula1>44562</formula1>
      <formula2>44926</formula2>
    </dataValidation>
    <dataValidation type="date" allowBlank="1" showInputMessage="1" showErrorMessage="1" errorTitle="Chyba" error="Uveďte dátum v rozmedzí 1.1.2021 - 31.12.2021" sqref="D13:D21">
      <formula1>44197</formula1>
      <formula2>44561</formula2>
    </dataValidation>
    <dataValidation type="whole" allowBlank="1" showInputMessage="1" showErrorMessage="1" promptTitle="Číslo zmluvy" prompt="Uveďte 8 miestne číslo zmluvy uvedené na jej 1.strane" errorTitle="Chyba" error="Uveďte platné 8 miestne číslo zmluvy vo formáte 2RRXXXXX" sqref="I6">
      <formula1>21600000</formula1>
      <formula2>22200000</formula2>
    </dataValidation>
    <dataValidation type="date" allowBlank="1" showInputMessage="1" showErrorMessage="1" promptTitle="Dátum konca obdobia/podujatia" prompt="Uveďte dátum ukončenia obdobia vyúčtovania alebo ukončenia podujatia." errorTitle="Chyba" error="Dátum musí byť v rozmedzí &quot;od&quot; až 31.12.2022" sqref="I9">
      <formula1>H9</formula1>
      <formula2>44926</formula2>
    </dataValidation>
    <dataValidation type="decimal" operator="greaterThanOrEqual" allowBlank="1" showInputMessage="1" showErrorMessage="1" errorTitle="Chyba" error="Zadajte kladnú číselnú hodnotu" sqref="H41:H42">
      <formula1>0</formula1>
    </dataValidation>
    <dataValidation type="decimal" operator="greaterThanOrEqual" allowBlank="1" showInputMessage="1" showErrorMessage="1" errorTitle="Chyba" error="Uveďte kladnú číselnú hodnotu." sqref="H43">
      <formula1>0</formula1>
    </dataValidation>
    <dataValidation type="decimal" operator="greaterThanOrEqual" allowBlank="1" showInputMessage="1" showErrorMessage="1" errorTitle="Chyba" error="Uveďte kladnú číselnú hodnotu" sqref="H46">
      <formula1>0</formula1>
    </dataValidation>
    <dataValidation type="date" allowBlank="1" showInputMessage="1" showErrorMessage="1" sqref="D11">
      <formula1>42370</formula1>
      <formula2>42735</formula2>
    </dataValidation>
    <dataValidation type="list" allowBlank="1" showInputMessage="1" showErrorMessage="1" promptTitle="Príjemca finančného príspevku" prompt="Vyberte možnosť z rozbaľovacieho zoznamu.&#10;&#10;V prípade Zmluvy o finančnom príspevku pre športovca, ak po podpise Dodatku k zmluve idú finančné prostriedky pre športovca na bank.účet klubu, je príjemcom klub." errorTitle="Chyba" error="Neplatný údaj, vyberte možnosť z rozbaľovacieho zoznamu" sqref="C5:D5">
      <formula1>$E$119:$E$121</formula1>
    </dataValidation>
    <dataValidation allowBlank="1" showInputMessage="1" showErrorMessage="1" promptTitle="Názov príjemcu" prompt="V prípade klubu uviesť oficiálny názov klubu v zmysle zakladacieho dokumentu (stanovy), zapísaný v registri občianskych združení alebo v obchodnom registri.&#10;V prípade športovca uviesť meno a priezvisko." sqref="E5:I5"/>
    <dataValidation type="textLength" operator="lessThan" allowBlank="1" showInputMessage="1" showErrorMessage="1" promptTitle="IČO alebo dátum narodenia" prompt="Ak je príjemcom klub alebo RTZ, uveďťe jeho IČO.&#10;Ak je príjemcom športovec, uveďte jeho dátum narodenia." sqref="C6">
      <formula1>11</formula1>
    </dataValidation>
    <dataValidation type="textLength" operator="greaterThan" allowBlank="1" showInputMessage="1" showErrorMessage="1" sqref="E6:G6">
      <formula1>0</formula1>
    </dataValidation>
    <dataValidation allowBlank="1" showInputMessage="1" showErrorMessage="1" prompt="Uveďte dodatok alebo poznámku k názvu zmluvy, ak je to potrebné na lepšiu identifikáciu zmluvy." sqref="G8:I8"/>
    <dataValidation type="list" allowBlank="1" showInputMessage="1" showErrorMessage="1" promptTitle="Typ zmluvy" prompt="Vyberte typ zmluvy z rozbaľovacieho zoznamu" sqref="C8:E8">
      <formula1>$E$67:$E$76</formula1>
    </dataValidation>
    <dataValidation type="list" allowBlank="1" showInputMessage="1" showErrorMessage="1" promptTitle="Kategória podujatia" prompt="Vyplňte kategóriu podujatia z rozbaľovacieho zoznamu (iba v prípade Zmluvy na organizáciu podujatia : majstrovstvá SR a regiónov jednotlivcov a družstiev, medzinárodné turnaje v SR, Detský DCaFC)." sqref="E9">
      <formula1>$E$82:$E$114</formula1>
    </dataValidation>
    <dataValidation operator="equal" allowBlank="1" showInputMessage="1" showErrorMessage="1" sqref="H7"/>
    <dataValidation type="decimal" allowBlank="1" showInputMessage="1" showErrorMessage="1" promptTitle="Ročná hodnota zmluvy" prompt="Uveďte číslo, ktoré predstavuje ročnú hodnotu príspevku zo strany STZ v zmysle zmluvy" errorTitle="Chyba" error="Uveďte číslo (bez čiarok, medzier a pod.) v rozmedzí 0 - 100000" sqref="I7">
      <formula1>0</formula1>
      <formula2>100000</formula2>
    </dataValidation>
    <dataValidation type="whole" allowBlank="1" showInputMessage="1" showErrorMessage="1" promptTitle="Počet účastníkov podujatia" prompt="V prípade organizácie podujatia uveďte počet jeho účastníkov - športovcov (celé číslo v rozmedzí 1 - 1000).&#10;Iba v prípade podujatí - majstrovstvá SR a regiónov jednotlivcov a družstiev, medzinárodné turnaje v SR, Detský DCaFC." errorTitle="Chyba" error="uveďte celé číslo v rozmedzí 1 - 1000" sqref="C9">
      <formula1>1</formula1>
      <formula2>1000</formula2>
    </dataValidation>
    <dataValidation type="date" allowBlank="1" showInputMessage="1" showErrorMessage="1" promptTitle="Dátum začiatku obdobia/podujatia" prompt="Uveďte dátum začiatku obdobia vyúčtovania, alebo dátum začiatku podujatia" errorTitle="Chyba" error="Dátum nie je v rozmedzí 1.11.2021-31.12.2022" sqref="H9">
      <formula1>44501</formula1>
      <formula2>44926</formula2>
    </dataValidation>
    <dataValidation type="textLength" operator="equal" allowBlank="1" showInputMessage="1" showErrorMessage="1" promptTitle="Bankový účet vo formáte IBAN" prompt="Uveďte 24 miestne číslo bankového účtu IBAN (bez medzier)" errorTitle="Chyba" error="Zadaný údaj IBAN nemá 24 znakov (medzery vynechajte)" sqref="F7:G7">
      <formula1>24</formula1>
    </dataValidation>
    <dataValidation type="decimal" operator="greaterThanOrEqual" allowBlank="1" showInputMessage="1" showErrorMessage="1" errorTitle="Chyba" error="Uveďte číselnú nezápornú hodnotu" sqref="H13:H39">
      <formula1>0</formula1>
    </dataValidation>
    <dataValidation type="textLength" showInputMessage="1" showErrorMessage="1" errorTitle="Chyba" error="Uveďťe IČO dodávateľa (max.15 znakov). Ak nemá IČO, uveďte 0 (nula)." sqref="F13:F39">
      <formula1>1</formula1>
      <formula2>15</formula2>
    </dataValidation>
    <dataValidation type="list" allowBlank="1" showInputMessage="1" showErrorMessage="1" promptTitle="Bankový účet (IBAN)" prompt="Vyberte typ bankového účtu z rozbaľovacieho zoznamu.&#10;Pri refundácii finančných prostriedkov (bez zaslaných záloh od STZ) nie je potrebný samostatný bankový účet na príjem verejných prostriedkov, stačí použiť bežný bankový účet." errorTitle="Chyba" error="Vyberte hodnotu z rozbaľovacieho zoznamu." sqref="C7:E7">
      <formula1>$E$125:$E$126</formula1>
    </dataValidation>
    <dataValidation type="date" allowBlank="1" showInputMessage="1" showErrorMessage="1" errorTitle="Chyba" error="Uveďte dátum v rozmedzí 1.1.2022 - 31.12.2022" sqref="D22:D39">
      <formula1>44562</formula1>
      <formula2>44926</formula2>
    </dataValidation>
  </dataValidations>
  <printOptions/>
  <pageMargins left="0.5118110236220472" right="0.5118110236220472" top="0.3937007874015748" bottom="0.3937007874015748" header="0.31496062992125984" footer="0.31496062992125984"/>
  <pageSetup fitToHeight="1" fitToWidth="1" orientation="portrait" paperSize="9" scale="68" r:id="rId3"/>
  <headerFooter>
    <oddFooter>&amp;L&amp;8&amp;F&amp;C&amp;8verzia formulára V2, 9.2.2022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STZ Bratislava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Siebenstichova</dc:creator>
  <cp:keywords/>
  <dc:description/>
  <cp:lastModifiedBy>Ivan Greguška</cp:lastModifiedBy>
  <cp:lastPrinted>2022-02-09T12:19:28Z</cp:lastPrinted>
  <dcterms:created xsi:type="dcterms:W3CDTF">2008-06-25T07:41:18Z</dcterms:created>
  <dcterms:modified xsi:type="dcterms:W3CDTF">2022-02-09T12:41:21Z</dcterms:modified>
  <cp:category/>
  <cp:version/>
  <cp:contentType/>
  <cp:contentStatus/>
</cp:coreProperties>
</file>